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DAM\DIF-DP2I-EXASCALE\005 - Travaux EXASCALE P2\"/>
    </mc:Choice>
  </mc:AlternateContent>
  <bookViews>
    <workbookView xWindow="0" yWindow="0" windowWidth="23040" windowHeight="9060" tabRatio="906" activeTab="2"/>
  </bookViews>
  <sheets>
    <sheet name="Page de Garde" sheetId="1" r:id="rId1"/>
    <sheet name="Récapitulatif Marché" sheetId="2" r:id="rId2"/>
    <sheet name="DPGF EXASCALE P2" sheetId="3" r:id="rId3"/>
    <sheet name="PRECISIONS SOUMISSIONNAIRE" sheetId="4" r:id="rId4"/>
    <sheet name="Taux journaliers" sheetId="11" r:id="rId5"/>
  </sheets>
  <definedNames>
    <definedName name="\C" localSheetId="0">#REF!</definedName>
    <definedName name="\C" localSheetId="4">#REF!</definedName>
    <definedName name="\C">#REF!</definedName>
    <definedName name="\P" localSheetId="0">#REF!</definedName>
    <definedName name="\P" localSheetId="4">#REF!</definedName>
    <definedName name="\P">#REF!</definedName>
    <definedName name="_xlnm._FilterDatabase" localSheetId="2" hidden="1">'DPGF EXASCALE P2'!$A$3:$L$3</definedName>
    <definedName name="C_" localSheetId="0">#REF!</definedName>
    <definedName name="C_" localSheetId="4">#REF!</definedName>
    <definedName name="C_">#REF!</definedName>
    <definedName name="Depart" localSheetId="4">#REF!</definedName>
    <definedName name="Depart">#REF!</definedName>
    <definedName name="Deplacement" localSheetId="4">#REF!</definedName>
    <definedName name="Deplacement">#REF!</definedName>
    <definedName name="GR" localSheetId="4">#REF!</definedName>
    <definedName name="GR">#REF!</definedName>
    <definedName name="_xlnm.Print_Titles" localSheetId="2">'DPGF EXASCALE P2'!$2:$3</definedName>
    <definedName name="_xlnm.Print_Titles" localSheetId="1">'Récapitulatif Marché'!$6:$6</definedName>
    <definedName name="_xlnm.Print_Titles" localSheetId="4">'Taux journaliers'!$6:$6</definedName>
    <definedName name="Indemnite" localSheetId="4">#REF!</definedName>
    <definedName name="Indemnite">#REF!</definedName>
    <definedName name="KFraisAnnexe" localSheetId="4">#REF!</definedName>
    <definedName name="KFraisAnnexe">#REF!</definedName>
    <definedName name="KFraisAnnexes" localSheetId="4">#REF!</definedName>
    <definedName name="KFraisAnnexes">#REF!</definedName>
    <definedName name="KMO">#REF!</definedName>
    <definedName name="kw" localSheetId="0">'Page de Garde'!$X$34</definedName>
    <definedName name="moteur">'Page de Garde'!$A$34</definedName>
    <definedName name="pg" localSheetId="0">'Page de Garde'!$X$34</definedName>
    <definedName name="PG" localSheetId="4">#REF!</definedName>
    <definedName name="PG">#REF!</definedName>
    <definedName name="Taches" localSheetId="4">#REF!</definedName>
    <definedName name="Taches">#REF!</definedName>
    <definedName name="TauxHoraire" localSheetId="4">#REF!</definedName>
    <definedName name="TauxHoraire">#REF!</definedName>
    <definedName name="UF" localSheetId="4">#REF!</definedName>
    <definedName name="UF">#REF!</definedName>
    <definedName name="Z_6904F8EA_05D0_4C32_9C8F_9FDC247900E9_.wvu.PrintArea" localSheetId="2" hidden="1">'DPGF EXASCALE P2'!$A$1:$L$100</definedName>
    <definedName name="Z_6904F8EA_05D0_4C32_9C8F_9FDC247900E9_.wvu.PrintArea" localSheetId="0" hidden="1">'Page de Garde'!$A$1:$Z$43</definedName>
    <definedName name="Z_6904F8EA_05D0_4C32_9C8F_9FDC247900E9_.wvu.PrintArea" localSheetId="1" hidden="1">'Récapitulatif Marché'!$A$1:$E$18</definedName>
    <definedName name="Z_6904F8EA_05D0_4C32_9C8F_9FDC247900E9_.wvu.PrintTitles" localSheetId="1" hidden="1">'Récapitulatif Marché'!$6:$6</definedName>
    <definedName name="Z_CF170D04_3B29_4164_8D57_F226E3D7A8C5_.wvu.PrintArea" localSheetId="2" hidden="1">'DPGF EXASCALE P2'!$A$1:$L$100</definedName>
    <definedName name="Z_CF170D04_3B29_4164_8D57_F226E3D7A8C5_.wvu.PrintArea" localSheetId="0" hidden="1">'Page de Garde'!$A$1:$Z$43</definedName>
    <definedName name="Z_CF170D04_3B29_4164_8D57_F226E3D7A8C5_.wvu.PrintArea" localSheetId="1" hidden="1">'Récapitulatif Marché'!$A$1:$E$18</definedName>
    <definedName name="Z_CF170D04_3B29_4164_8D57_F226E3D7A8C5_.wvu.PrintTitles" localSheetId="2" hidden="1">'DPGF EXASCALE P2'!$2:$3</definedName>
    <definedName name="Z_CF170D04_3B29_4164_8D57_F226E3D7A8C5_.wvu.PrintTitles" localSheetId="1" hidden="1">'Récapitulatif Marché'!$6:$6</definedName>
    <definedName name="Z_D9345EF7_68BE_4E2F_B431_35089802B04B_.wvu.FilterData" localSheetId="2" hidden="1">'DPGF EXASCALE P2'!$A$3:$L$3</definedName>
    <definedName name="Z_D9345EF7_68BE_4E2F_B431_35089802B04B_.wvu.PrintArea" localSheetId="2" hidden="1">'DPGF EXASCALE P2'!$A$1:$L$100</definedName>
    <definedName name="Z_D9345EF7_68BE_4E2F_B431_35089802B04B_.wvu.PrintArea" localSheetId="0" hidden="1">'Page de Garde'!$A$1:$Z$43</definedName>
    <definedName name="Z_D9345EF7_68BE_4E2F_B431_35089802B04B_.wvu.PrintArea" localSheetId="1" hidden="1">'Récapitulatif Marché'!$A$1:$E$18</definedName>
    <definedName name="Z_D9345EF7_68BE_4E2F_B431_35089802B04B_.wvu.PrintTitles" localSheetId="2" hidden="1">'DPGF EXASCALE P2'!$2:$3</definedName>
    <definedName name="Z_D9345EF7_68BE_4E2F_B431_35089802B04B_.wvu.PrintTitles" localSheetId="1" hidden="1">'Récapitulatif Marché'!$6:$6</definedName>
    <definedName name="_xlnm.Print_Area" localSheetId="0">'Page de Garde'!$A$1:$Z$43</definedName>
    <definedName name="_xlnm.Print_Area" localSheetId="1">'Récapitulatif Marché'!$A$1:$E$18</definedName>
    <definedName name="_xlnm.Print_Area" localSheetId="4">'Taux journaliers'!$A$1:$G$27</definedName>
  </definedNames>
  <calcPr calcId="162913"/>
  <customWorkbookViews>
    <customWorkbookView name="arzuljm - Affichage personnalisé" guid="{6904F8EA-05D0-4C32-9C8F-9FDC247900E9}" mergeInterval="0" personalView="1" maximized="1" windowWidth="1920" windowHeight="975" tabRatio="906" activeSheetId="3"/>
    <customWorkbookView name="HENRY Marie DIF/DP2I/SIA - Affichage personnalisé" guid="{CF170D04-3B29-4164-8D57-F226E3D7A8C5}" mergeInterval="0" personalView="1" maximized="1" windowWidth="1920" windowHeight="815" tabRatio="906" activeSheetId="2"/>
    <customWorkbookView name="BEAUMONT Guillaume DIF/Lgm - Affichage personnalisé" guid="{D9345EF7-68BE-4E2F-B431-35089802B04B}" mergeInterval="0" personalView="1" maximized="1" windowWidth="1920" windowHeight="735" tabRatio="906" activeSheetId="1"/>
  </customWorkbookViews>
</workbook>
</file>

<file path=xl/calcChain.xml><?xml version="1.0" encoding="utf-8"?>
<calcChain xmlns="http://schemas.openxmlformats.org/spreadsheetml/2006/main">
  <c r="K48" i="3" l="1"/>
  <c r="G48" i="3"/>
  <c r="L48" i="3" s="1"/>
  <c r="K47" i="3"/>
  <c r="G47" i="3"/>
  <c r="L47" i="3" s="1"/>
  <c r="A23" i="11" l="1"/>
  <c r="K92" i="3" l="1"/>
  <c r="G92" i="3"/>
  <c r="L92" i="3" l="1"/>
  <c r="G72" i="3"/>
  <c r="K72" i="3"/>
  <c r="L72" i="3" l="1"/>
  <c r="K67" i="3"/>
  <c r="G67" i="3"/>
  <c r="K66" i="3"/>
  <c r="G66" i="3"/>
  <c r="K65" i="3"/>
  <c r="G65" i="3"/>
  <c r="K60" i="3"/>
  <c r="G60" i="3"/>
  <c r="K59" i="3"/>
  <c r="G59" i="3"/>
  <c r="L59" i="3" s="1"/>
  <c r="K58" i="3"/>
  <c r="G58" i="3"/>
  <c r="K57" i="3"/>
  <c r="G57" i="3"/>
  <c r="B50" i="3"/>
  <c r="K49" i="3"/>
  <c r="K50" i="3" s="1"/>
  <c r="G49" i="3"/>
  <c r="G50" i="3" s="1"/>
  <c r="K43" i="3"/>
  <c r="G43" i="3"/>
  <c r="B38" i="3"/>
  <c r="K37" i="3"/>
  <c r="G37" i="3"/>
  <c r="L37" i="3" s="1"/>
  <c r="G35" i="3"/>
  <c r="K36" i="3"/>
  <c r="G36" i="3"/>
  <c r="K34" i="3"/>
  <c r="G34" i="3"/>
  <c r="K30" i="3"/>
  <c r="G30" i="3"/>
  <c r="K27" i="3"/>
  <c r="G27" i="3"/>
  <c r="L30" i="3" l="1"/>
  <c r="L34" i="3"/>
  <c r="L60" i="3"/>
  <c r="L58" i="3"/>
  <c r="L57" i="3"/>
  <c r="K38" i="3"/>
  <c r="L36" i="3"/>
  <c r="L66" i="3"/>
  <c r="L67" i="3"/>
  <c r="L65" i="3"/>
  <c r="L49" i="3"/>
  <c r="L43" i="3"/>
  <c r="G38" i="3"/>
  <c r="L27" i="3"/>
  <c r="L38" i="3" l="1"/>
  <c r="L50" i="3"/>
  <c r="K22" i="3" l="1"/>
  <c r="G22" i="3"/>
  <c r="L22" i="3" l="1"/>
  <c r="K84" i="3"/>
  <c r="B73" i="3" l="1"/>
  <c r="L33" i="3" l="1"/>
  <c r="B75" i="3" l="1"/>
  <c r="K93" i="3" l="1"/>
  <c r="G93" i="3"/>
  <c r="K98" i="3"/>
  <c r="G98" i="3"/>
  <c r="B99" i="3"/>
  <c r="K97" i="3"/>
  <c r="G97" i="3"/>
  <c r="G99" i="3" l="1"/>
  <c r="K99" i="3"/>
  <c r="L93" i="3"/>
  <c r="L98" i="3"/>
  <c r="L97" i="3"/>
  <c r="L99" i="3" l="1"/>
  <c r="K42" i="3" l="1"/>
  <c r="G42" i="3"/>
  <c r="L42" i="3" l="1"/>
  <c r="B14" i="2"/>
  <c r="A25" i="11" s="1"/>
  <c r="B13" i="2"/>
  <c r="A24" i="11" s="1"/>
  <c r="B11" i="2"/>
  <c r="A22" i="11" s="1"/>
  <c r="B10" i="2"/>
  <c r="B9" i="2"/>
  <c r="B52" i="3"/>
  <c r="K23" i="3"/>
  <c r="G23" i="3"/>
  <c r="B6" i="3"/>
  <c r="K5" i="3"/>
  <c r="K6" i="3" s="1"/>
  <c r="D9" i="2" s="1"/>
  <c r="G5" i="3"/>
  <c r="G6" i="3" s="1"/>
  <c r="C9" i="2" s="1"/>
  <c r="E9" i="2" l="1"/>
  <c r="L23" i="3"/>
  <c r="L5" i="3"/>
  <c r="L6" i="3" s="1"/>
  <c r="B94" i="3" l="1"/>
  <c r="B85" i="3"/>
  <c r="K85" i="3"/>
  <c r="B81" i="3"/>
  <c r="B100" i="3" l="1"/>
  <c r="K91" i="3"/>
  <c r="G91" i="3"/>
  <c r="K94" i="3" l="1"/>
  <c r="K100" i="3" s="1"/>
  <c r="D14" i="2" s="1"/>
  <c r="G94" i="3"/>
  <c r="L91" i="3"/>
  <c r="L94" i="3" s="1"/>
  <c r="L100" i="3" s="1"/>
  <c r="B44" i="3"/>
  <c r="K41" i="3"/>
  <c r="K44" i="3" s="1"/>
  <c r="G41" i="3"/>
  <c r="G44" i="3" s="1"/>
  <c r="B24" i="3"/>
  <c r="B31" i="3"/>
  <c r="K29" i="3"/>
  <c r="G29" i="3"/>
  <c r="K28" i="3"/>
  <c r="G28" i="3"/>
  <c r="G31" i="3" l="1"/>
  <c r="K31" i="3"/>
  <c r="G100" i="3"/>
  <c r="C14" i="2" s="1"/>
  <c r="E14" i="2" s="1"/>
  <c r="L41" i="3"/>
  <c r="L44" i="3" s="1"/>
  <c r="L29" i="3"/>
  <c r="L28" i="3"/>
  <c r="L31" i="3" l="1"/>
  <c r="K79" i="3"/>
  <c r="G84" i="3"/>
  <c r="G85" i="3" l="1"/>
  <c r="L84" i="3"/>
  <c r="L85" i="3" s="1"/>
  <c r="K71" i="3" l="1"/>
  <c r="K73" i="3" s="1"/>
  <c r="G71" i="3"/>
  <c r="G73" i="3" s="1"/>
  <c r="K56" i="3"/>
  <c r="K61" i="3" s="1"/>
  <c r="K64" i="3"/>
  <c r="K68" i="3" s="1"/>
  <c r="G64" i="3"/>
  <c r="G68" i="3" s="1"/>
  <c r="G56" i="3"/>
  <c r="G61" i="3" s="1"/>
  <c r="B68" i="3"/>
  <c r="B61" i="3"/>
  <c r="G75" i="3" l="1"/>
  <c r="K75" i="3"/>
  <c r="L56" i="3"/>
  <c r="L61" i="3" s="1"/>
  <c r="L64" i="3"/>
  <c r="L68" i="3" s="1"/>
  <c r="L71" i="3"/>
  <c r="L73" i="3" s="1"/>
  <c r="L75" i="3" l="1"/>
  <c r="D12" i="2"/>
  <c r="C12" i="2"/>
  <c r="E12" i="2" l="1"/>
  <c r="K21" i="3" l="1"/>
  <c r="K24" i="3" s="1"/>
  <c r="K52" i="3" s="1"/>
  <c r="G21" i="3"/>
  <c r="G24" i="3" l="1"/>
  <c r="G52" i="3" s="1"/>
  <c r="L21" i="3"/>
  <c r="L24" i="3" s="1"/>
  <c r="L52" i="3" s="1"/>
  <c r="D11" i="2" l="1"/>
  <c r="C11" i="2"/>
  <c r="K80" i="3"/>
  <c r="K16" i="3"/>
  <c r="K15" i="3"/>
  <c r="K14" i="3"/>
  <c r="K13" i="3"/>
  <c r="K12" i="3"/>
  <c r="K11" i="3"/>
  <c r="K10" i="3"/>
  <c r="K9" i="3"/>
  <c r="G80" i="3"/>
  <c r="G79" i="3"/>
  <c r="B87" i="3"/>
  <c r="E11" i="2" l="1"/>
  <c r="K81" i="3"/>
  <c r="G81" i="3"/>
  <c r="G87" i="3" s="1"/>
  <c r="K17" i="3"/>
  <c r="L79" i="3"/>
  <c r="L80" i="3"/>
  <c r="K87" i="3" l="1"/>
  <c r="D13" i="2" s="1"/>
  <c r="C13" i="2"/>
  <c r="D10" i="2"/>
  <c r="L81" i="3"/>
  <c r="L87" i="3" s="1"/>
  <c r="H102" i="3" l="1"/>
  <c r="H104" i="3" s="1"/>
  <c r="D15" i="2"/>
  <c r="E13" i="2"/>
  <c r="G12" i="3"/>
  <c r="G15" i="3"/>
  <c r="L15" i="3" l="1"/>
  <c r="L20" i="3"/>
  <c r="L12" i="3"/>
  <c r="B17" i="3" l="1"/>
  <c r="G13" i="3" l="1"/>
  <c r="L13" i="3" s="1"/>
  <c r="G10" i="3" l="1"/>
  <c r="L10" i="3" s="1"/>
  <c r="G14" i="3"/>
  <c r="L14" i="3" s="1"/>
  <c r="G11" i="3"/>
  <c r="L11" i="3" s="1"/>
  <c r="G16" i="3"/>
  <c r="L16" i="3" s="1"/>
  <c r="G9" i="3"/>
  <c r="G17" i="3" l="1"/>
  <c r="D102" i="3" s="1"/>
  <c r="C10" i="2"/>
  <c r="L9" i="3"/>
  <c r="L17" i="3"/>
  <c r="L102" i="3" l="1"/>
  <c r="D104" i="3"/>
  <c r="E10" i="2"/>
  <c r="E15" i="2" s="1"/>
  <c r="C15" i="2"/>
  <c r="E17" i="2" l="1"/>
  <c r="E18" i="2"/>
  <c r="L104" i="3"/>
</calcChain>
</file>

<file path=xl/sharedStrings.xml><?xml version="1.0" encoding="utf-8"?>
<sst xmlns="http://schemas.openxmlformats.org/spreadsheetml/2006/main" count="250" uniqueCount="149">
  <si>
    <t>Quantité</t>
  </si>
  <si>
    <t>DESIGNATION</t>
  </si>
  <si>
    <t>Prix Unit.</t>
  </si>
  <si>
    <t>PRIX TOTAL</t>
  </si>
  <si>
    <t>Ens</t>
  </si>
  <si>
    <t>TOTAL</t>
  </si>
  <si>
    <t>Gestion coactivité (consignations, mise en sécurité chantier, installation en exploitation,…)</t>
  </si>
  <si>
    <t>FOURNITURE</t>
  </si>
  <si>
    <t>MAIN D'ŒUVRE</t>
  </si>
  <si>
    <t>Sous-Total</t>
  </si>
  <si>
    <t>Unité</t>
  </si>
  <si>
    <t>Formations</t>
  </si>
  <si>
    <t>Direction des applications militaires</t>
  </si>
  <si>
    <t>Centre DAM Île de France</t>
  </si>
  <si>
    <t>Résumé :</t>
  </si>
  <si>
    <t>Ce document est la propriété du CEA et ne peut être utilisé, reproduit ou communiqué sans son autorisation.</t>
  </si>
  <si>
    <t>Marché</t>
  </si>
  <si>
    <t>N°</t>
  </si>
  <si>
    <t>Désignation</t>
  </si>
  <si>
    <t>(Rappel article)</t>
  </si>
  <si>
    <t>Le Soumissionnaire doit présenter son offre en respectant scrupuleusement le cadre de décomposition du prix global et forfaitaire ci-après.
Le Soumissionnaire doit compléter ce cadre tel que demandé et éventuellement rajouter à la suite, les ouvrages spécifiques qu'il jugera nécessaire pour le parfait achèvement des prestations prévues à la charge de son Marché.
Le Soumissionnaire est entièrement responsable des matériels et quantités pris en compte dans le chiffrage du forfait.
Les métrés à indiquer dans les CDPGF doivent être compatibles de la description de l’installation à réaliser figurant dans les documents de la consultation et cohérents avec les plans associés, et restent de la responsabilité du Soumissionnaire.</t>
  </si>
  <si>
    <t>DP2I/SIA – Bâtiment GM – Bruyères-le-Châtel – 91297 ARPAJON Cedex</t>
  </si>
  <si>
    <t>Dossier d'Ouvrages Exécutés</t>
  </si>
  <si>
    <t>ml</t>
  </si>
  <si>
    <t>Etudes préliminaires (PAQP, Planning, documents d'organisation de chantier, …)</t>
  </si>
  <si>
    <t>COUT COMPLET POUR UNE JOURNEE D'ARRET DE CHANTIER</t>
  </si>
  <si>
    <t>Taux journaliers par qualification (chiffrage initial et en cas de modification de prestations)</t>
  </si>
  <si>
    <t>Qualification</t>
  </si>
  <si>
    <t>Taux journalier sur la base de 7,8 heures (€ HT)</t>
  </si>
  <si>
    <t>PART FERME</t>
  </si>
  <si>
    <t>Gestion des déchets / nettoyage / remise en état</t>
  </si>
  <si>
    <t>Coordination Générale (encadrement, réunions,…)</t>
  </si>
  <si>
    <t>Etudes d'exécution</t>
  </si>
  <si>
    <t xml:space="preserve">Auto contrôles - Essais </t>
  </si>
  <si>
    <t>1.1</t>
  </si>
  <si>
    <t>POSTE 2 : Lot CFO</t>
  </si>
  <si>
    <t>2.2</t>
  </si>
  <si>
    <t>2.1</t>
  </si>
  <si>
    <t>2.2.1</t>
  </si>
  <si>
    <t>heures</t>
  </si>
  <si>
    <t>2.2.2</t>
  </si>
  <si>
    <t>2.2.3</t>
  </si>
  <si>
    <t>2.3</t>
  </si>
  <si>
    <t>2.3.1</t>
  </si>
  <si>
    <t>2.3.1.1</t>
  </si>
  <si>
    <t>2.3.1.2</t>
  </si>
  <si>
    <t>2.3.2</t>
  </si>
  <si>
    <t>Sous-poste 3.2 : Mise à jour GTB Supervision</t>
  </si>
  <si>
    <t>2.3.2.1</t>
  </si>
  <si>
    <t>Mise à jour des vues de la Supervision</t>
  </si>
  <si>
    <t>2.1.1</t>
  </si>
  <si>
    <t>m²</t>
  </si>
  <si>
    <t>2.1.2</t>
  </si>
  <si>
    <t>ens.</t>
  </si>
  <si>
    <t>2.1.3</t>
  </si>
  <si>
    <t>Mise en place d'escaliers amovibles de chantier</t>
  </si>
  <si>
    <t>POSTE 4 : Lot CFI</t>
  </si>
  <si>
    <t>2.4</t>
  </si>
  <si>
    <t>Sous-poste 4.1 : Système de Détection d'Eau (SDE)</t>
  </si>
  <si>
    <t>2.4.1.2</t>
  </si>
  <si>
    <t>ITEM</t>
  </si>
  <si>
    <t>Détail, observation</t>
  </si>
  <si>
    <t>-</t>
  </si>
  <si>
    <t>Exigences transverses</t>
  </si>
  <si>
    <t>Prise en compte des exigences des documents autres que le CCTP, application des exigences liées à la Sécurité des Systèmes d'information, installation de chantier, gestion des déchets, interfaces etc.</t>
  </si>
  <si>
    <t>Etudes et Organisation</t>
  </si>
  <si>
    <t>Postes de travaux</t>
  </si>
  <si>
    <t>PART ESTIMATIVE</t>
  </si>
  <si>
    <t>Taux horaires par qualification utilisables pour les prestations à la demande</t>
  </si>
  <si>
    <t>Samedi, dimanche et jours fériés</t>
  </si>
  <si>
    <t xml:space="preserve">Jours de fermeture du centre </t>
  </si>
  <si>
    <t>Horaires décalés 5 h 15 à 13 h 15</t>
  </si>
  <si>
    <t>Main d'œuvre pour une journée d'arrêt * (HT)</t>
  </si>
  <si>
    <t>Journée d'immobilisation du matériel * (HT)</t>
  </si>
  <si>
    <t>Frais de démobilisation du matériel * (HT)</t>
  </si>
  <si>
    <t>Frais de remobilisation du matériel * (HT)</t>
  </si>
  <si>
    <t>Prestations générales</t>
  </si>
  <si>
    <t>* Les montants à renseigner sont des montants journaliers coût complet en € HT</t>
  </si>
  <si>
    <t>PART FERME ET FORFAITAIRE</t>
  </si>
  <si>
    <t>MONTANT TOTAL PLAFOND</t>
  </si>
  <si>
    <t>u</t>
  </si>
  <si>
    <t>Ens.</t>
  </si>
  <si>
    <t>2.1.5</t>
  </si>
  <si>
    <t>2.4.1</t>
  </si>
  <si>
    <t>2.4.2</t>
  </si>
  <si>
    <t>2.4.2.2</t>
  </si>
  <si>
    <t>POSTE 3 : Lot CVC-F</t>
  </si>
  <si>
    <t>Prise en compte des fiche de modification de travaux, des arrêts de chantier et des prestations à la demande (5% de la part ferme)</t>
  </si>
  <si>
    <t>Montant plafonné du Marché en € HT</t>
  </si>
  <si>
    <t>PM</t>
  </si>
  <si>
    <t xml:space="preserve">PROJET EXASCALE Phase 2
TRAVAUX D'AMENAGEMENT DE LA SALLE B2T1T2 - TGCC
CADRE DE DECOMPOSITION DU PRIX GLOBAL ET FORFAITAIRE
</t>
  </si>
  <si>
    <t>Ce document constitue le Cadre de Décomposition du Prix Global et Forfaitaire des Travaux d'aménagement de la salle B2T1T2 du TGCC</t>
  </si>
  <si>
    <t xml:space="preserve">POSTE 1 : Travaux Gros-Œuvre (GO) et Second Œuvre (SO) </t>
  </si>
  <si>
    <t>Sous-poste 1.1 : Dépose des chaises de supportage et du faux-plancher</t>
  </si>
  <si>
    <t>Mise en place de butonnages et contreventement</t>
  </si>
  <si>
    <t>Dépose des chaises métalliques en B2T2</t>
  </si>
  <si>
    <t>Sous-poste 1.2 : Mise en œuvre d’armatures de renfort dans la dalle béton</t>
  </si>
  <si>
    <t>Evacuation des gravas</t>
  </si>
  <si>
    <r>
      <t>m</t>
    </r>
    <r>
      <rPr>
        <vertAlign val="superscript"/>
        <sz val="10"/>
        <rFont val="Arial"/>
        <family val="2"/>
      </rPr>
      <t>3</t>
    </r>
  </si>
  <si>
    <t>Etude d'exécution : confirmer les calculs de tenue de dalle réalisés dans le cadre du projet JULES VERNE</t>
  </si>
  <si>
    <t>Préparation du support (dont nettoyage)</t>
  </si>
  <si>
    <t>Rebouchage des carottages CVC dans la dalle béton</t>
  </si>
  <si>
    <t>Résine étanche en salle B2T1T2</t>
  </si>
  <si>
    <t>Mise en place d'un polyane de protection (portes d'accès et file 16)</t>
  </si>
  <si>
    <t>Sous-poste 2.1 : Travaux de dépose des armoires en salle</t>
  </si>
  <si>
    <t>Dépose de l'armoire TGCC-B 1 AG3 N  y/c liaisons amont et aval</t>
  </si>
  <si>
    <t>Dépose de l'armoire TGCC-B 2 AG2 N y/c liaisons amont et aval</t>
  </si>
  <si>
    <t>Dépose de l'armoire TGCC-B 2 AS1 OND y/c liaisons amont et aval</t>
  </si>
  <si>
    <t>Dépose de l'armoire TGCC-B 2 AS2 OND y/c liaisons amont et aval</t>
  </si>
  <si>
    <t>Dépose des chemins de câble en applique</t>
  </si>
  <si>
    <t>Sous-poste 2.2 : Tirage de liaisons vers armoires en salle</t>
  </si>
  <si>
    <t>Fourniture et pose de 12 disjoncteurs 32A dans l'armoire TGCC-B 13 AS2 OND</t>
  </si>
  <si>
    <t>Fourniture et pose de 5 disjoncteurs 32A dans l'armoire TGCC-B 13 AS1 OND</t>
  </si>
  <si>
    <t>Sous-poste 1.3 : Résine de rebouchage des fissures</t>
  </si>
  <si>
    <t>2.1.4</t>
  </si>
  <si>
    <t>Sous-poste 1.4 : Eléments provisoires</t>
  </si>
  <si>
    <t>Sous-poste 1.5 : Pose de vitrages dans les cloisons</t>
  </si>
  <si>
    <t>Sous-postes 2.3 : Dépose des armoires de pilotage des vannes CVC</t>
  </si>
  <si>
    <t>Dépose de l'armoire TGCC-B 01 AS3 y/c liaisons amont et aval</t>
  </si>
  <si>
    <t>Dépose de l'armoire TGCC-B 02 AS2 y/c liaisons amont et aval</t>
  </si>
  <si>
    <t>Sous-poste 3.1 : : Dépose des antennes d’eau en salle B2T1T2</t>
  </si>
  <si>
    <t>Vidange des antennes N à T</t>
  </si>
  <si>
    <t>Dépose des antennes N à T et équipements associés</t>
  </si>
  <si>
    <t>Dépose de cordons de détection d'eau sur dalle RdC B2T1T2</t>
  </si>
  <si>
    <t>Dépose des verrines de détection d'eau associées en salle</t>
  </si>
  <si>
    <t>Sous-poste 4.2 : Dépose de la détection incendie en faux-plancher</t>
  </si>
  <si>
    <t>Dépose des gaines de détection incendie en faux-plancher</t>
  </si>
  <si>
    <t>Sous-total Part ferme en € HT</t>
  </si>
  <si>
    <t>Chargé d'affaires</t>
  </si>
  <si>
    <t>Conducteur de travaux</t>
  </si>
  <si>
    <t>Chef de chantier</t>
  </si>
  <si>
    <t>Monteur</t>
  </si>
  <si>
    <t>Projeteur</t>
  </si>
  <si>
    <t>(à préciser)</t>
  </si>
  <si>
    <t>EXASCALE-RED-CDC-100-00644_A</t>
  </si>
  <si>
    <t>PROJET EXASCALE PHASE 2 TGCC</t>
  </si>
  <si>
    <t>Marché TCE
EXASCALE P2</t>
  </si>
  <si>
    <t>Dépose du faux-plancher (dépose traverses boulonnées et vérins, décollage des platines et vérins)</t>
  </si>
  <si>
    <t xml:space="preserve">Fourniture et pose d'armatures et rebouchage des engravures </t>
  </si>
  <si>
    <t>Résine étanche en salles CVC en lieu et place des armoires déposées</t>
  </si>
  <si>
    <t>Mise en place des garde-corps en rive des faux-planchers conservés</t>
  </si>
  <si>
    <t>Découpe des ouvertures dans les cloisons et adaption des ossatures</t>
  </si>
  <si>
    <t>Founiture des chassis vitrés hauteur 1,60 m à 1,80 m, largeur 2,00 m</t>
  </si>
  <si>
    <t>Installation des vitrages hauteur 1,60 m à 1,80 m, largeur 2,00 m</t>
  </si>
  <si>
    <t>Tirage et raccordement des 5 liaisons précédement déposées, vers l'armoire TGCC-B 13 AS1 OND</t>
  </si>
  <si>
    <t>Tirage et raccordement des 12 liaisons précédement déposées, vers l'armoire TGCC-B 13 AS2 OND</t>
  </si>
  <si>
    <t>Mise à jour de la programmation de la centrale</t>
  </si>
  <si>
    <t>Mise à jour de la programmation du CMSI</t>
  </si>
  <si>
    <t>Sciage de la dalle béton pour les engravures (sans poussière ni vibration)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</si>
</sst>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_-* #,##0.00\ [$€]_-;\-* #,##0.00\ [$€]_-;_-* &quot;-&quot;??\ [$€]_-;_-@_-"/>
    <numFmt numFmtId="167" formatCode="General_)"/>
    <numFmt numFmtId="168" formatCode="_-* #,##0.00\ _F_-;\-* #,##0.00\ _F_-;_-* &quot;-&quot;??\ _F_-;_-@_-"/>
    <numFmt numFmtId="169" formatCode="_-* #,##0.00\ &quot;F&quot;_-;\-* #,##0.00\ &quot;F&quot;_-;_-* &quot;-&quot;??\ &quot;F&quot;_-;_-@_-"/>
    <numFmt numFmtId="170" formatCode="_-* #,##0.00\ &quot;€&quot;_-;\-* #,##0.00\ &quot;€&quot;_-;_-* &quot;-&quot;??\ &quot;€&quot;_-;_-@"/>
    <numFmt numFmtId="171" formatCode="#,##0.00\ &quot;€&quot;"/>
  </numFmts>
  <fonts count="7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 MT"/>
      <family val="2"/>
    </font>
    <font>
      <sz val="10"/>
      <color indexed="8"/>
      <name val="Tahoma"/>
      <family val="2"/>
    </font>
    <font>
      <sz val="10"/>
      <name val="Tahoma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ahoma"/>
      <family val="2"/>
    </font>
    <font>
      <b/>
      <sz val="10"/>
      <color indexed="12"/>
      <name val="Tahoma"/>
      <family val="2"/>
    </font>
    <font>
      <sz val="10"/>
      <name val="MS Sans Serif"/>
      <family val="2"/>
      <charset val="186"/>
    </font>
    <font>
      <sz val="12"/>
      <name val="Helv"/>
    </font>
    <font>
      <sz val="9"/>
      <name val="Arial"/>
      <family val="2"/>
    </font>
    <font>
      <b/>
      <sz val="14"/>
      <color indexed="10"/>
      <name val="Arial"/>
      <family val="2"/>
    </font>
    <font>
      <b/>
      <sz val="16"/>
      <name val="Arial"/>
      <family val="2"/>
    </font>
    <font>
      <i/>
      <sz val="12"/>
      <name val="Helv"/>
    </font>
    <font>
      <sz val="8"/>
      <name val="Comic Sans MS"/>
      <family val="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1"/>
      <name val="FuturaA Bk BT"/>
    </font>
    <font>
      <sz val="10"/>
      <color indexed="19"/>
      <name val="Arial"/>
      <family val="2"/>
    </font>
    <font>
      <sz val="10"/>
      <name val="MS Sans Serif"/>
      <family val="2"/>
    </font>
    <font>
      <sz val="10"/>
      <name val="Geneva"/>
      <family val="2"/>
    </font>
    <font>
      <sz val="10"/>
      <name val="CG Times"/>
      <family val="1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sz val="9.75"/>
      <name val="Tms Rmn"/>
    </font>
    <font>
      <i/>
      <sz val="10"/>
      <color indexed="23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2"/>
      <color indexed="8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b/>
      <sz val="10"/>
      <name val="Arial MT"/>
      <family val="2"/>
    </font>
    <font>
      <sz val="10"/>
      <name val="Arial"/>
      <family val="2"/>
    </font>
    <font>
      <sz val="10"/>
      <color theme="1"/>
      <name val="Tahoma"/>
      <family val="2"/>
    </font>
    <font>
      <b/>
      <sz val="12"/>
      <name val="Arial CE"/>
      <family val="2"/>
      <charset val="238"/>
    </font>
    <font>
      <b/>
      <sz val="14"/>
      <name val="Arial CE"/>
    </font>
    <font>
      <b/>
      <sz val="14"/>
      <name val="Arial MT"/>
      <family val="2"/>
    </font>
    <font>
      <sz val="12"/>
      <color indexed="12"/>
      <name val="Arial MT"/>
      <family val="2"/>
    </font>
    <font>
      <sz val="12"/>
      <name val="Arial MT"/>
      <family val="2"/>
    </font>
    <font>
      <b/>
      <sz val="10"/>
      <color indexed="8"/>
      <name val="Tahoma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b/>
      <sz val="16"/>
      <color theme="1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0"/>
      <color rgb="FF0000FF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8" tint="0.39997558519241921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6">
    <xf numFmtId="0" fontId="0" fillId="0" borderId="0"/>
    <xf numFmtId="16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1">
      <alignment horizontal="left" indent="1"/>
    </xf>
    <xf numFmtId="0" fontId="8" fillId="0" borderId="1">
      <alignment horizontal="left" indent="2"/>
    </xf>
    <xf numFmtId="0" fontId="21" fillId="0" borderId="0"/>
    <xf numFmtId="49" fontId="9" fillId="0" borderId="0">
      <alignment vertical="center" wrapText="1"/>
    </xf>
    <xf numFmtId="0" fontId="8" fillId="0" borderId="0"/>
    <xf numFmtId="167" fontId="22" fillId="0" borderId="0"/>
    <xf numFmtId="0" fontId="8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8" borderId="0" applyNumberFormat="0" applyBorder="0" applyAlignment="0" applyProtection="0"/>
    <xf numFmtId="0" fontId="29" fillId="16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20" borderId="27" applyNumberFormat="0" applyAlignment="0" applyProtection="0"/>
    <xf numFmtId="0" fontId="30" fillId="0" borderId="28" applyNumberFormat="0" applyFill="0" applyAlignment="0" applyProtection="0"/>
    <xf numFmtId="0" fontId="8" fillId="9" borderId="29" applyNumberFormat="0" applyFont="0" applyAlignment="0" applyProtection="0"/>
    <xf numFmtId="0" fontId="8" fillId="9" borderId="29" applyNumberFormat="0" applyFont="0" applyAlignment="0" applyProtection="0"/>
    <xf numFmtId="0" fontId="32" fillId="12" borderId="27" applyNumberFormat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33" fillId="21" borderId="0" applyNumberFormat="0" applyBorder="0" applyAlignment="0" applyProtection="0"/>
    <xf numFmtId="168" fontId="34" fillId="0" borderId="0" applyFont="0" applyFill="0" applyBorder="0" applyAlignment="0" applyProtection="0"/>
    <xf numFmtId="168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5" fillId="12" borderId="0" applyNumberFormat="0" applyBorder="0" applyAlignment="0" applyProtection="0"/>
    <xf numFmtId="0" fontId="8" fillId="0" borderId="1">
      <alignment horizontal="left" indent="1"/>
    </xf>
    <xf numFmtId="0" fontId="8" fillId="0" borderId="1">
      <alignment horizontal="left" indent="1"/>
    </xf>
    <xf numFmtId="0" fontId="8" fillId="0" borderId="1">
      <alignment horizontal="left" indent="1"/>
    </xf>
    <xf numFmtId="0" fontId="8" fillId="0" borderId="1">
      <alignment horizontal="left" indent="1"/>
    </xf>
    <xf numFmtId="0" fontId="8" fillId="0" borderId="1">
      <alignment horizontal="left" indent="2"/>
    </xf>
    <xf numFmtId="0" fontId="8" fillId="0" borderId="1">
      <alignment horizontal="left" indent="2"/>
    </xf>
    <xf numFmtId="0" fontId="8" fillId="0" borderId="1">
      <alignment horizontal="left" indent="2"/>
    </xf>
    <xf numFmtId="0" fontId="8" fillId="0" borderId="1">
      <alignment horizontal="left" indent="2"/>
    </xf>
    <xf numFmtId="0" fontId="10" fillId="0" borderId="0"/>
    <xf numFmtId="0" fontId="10" fillId="0" borderId="0"/>
    <xf numFmtId="0" fontId="10" fillId="0" borderId="0"/>
    <xf numFmtId="0" fontId="36" fillId="0" borderId="0"/>
    <xf numFmtId="0" fontId="36" fillId="0" borderId="0"/>
    <xf numFmtId="0" fontId="3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21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8" fillId="0" borderId="0" applyAlignment="0">
      <alignment vertical="top"/>
    </xf>
    <xf numFmtId="0" fontId="39" fillId="11" borderId="0" applyNumberFormat="0" applyBorder="0" applyAlignment="0" applyProtection="0"/>
    <xf numFmtId="0" fontId="40" fillId="20" borderId="30" applyNumberFormat="0" applyAlignment="0" applyProtection="0"/>
    <xf numFmtId="0" fontId="41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1" applyNumberFormat="0" applyFill="0" applyAlignment="0" applyProtection="0"/>
    <xf numFmtId="0" fontId="45" fillId="0" borderId="32" applyNumberFormat="0" applyFill="0" applyAlignment="0" applyProtection="0"/>
    <xf numFmtId="0" fontId="46" fillId="0" borderId="33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34" applyNumberFormat="0" applyFill="0" applyAlignment="0" applyProtection="0"/>
    <xf numFmtId="169" fontId="34" fillId="0" borderId="0" applyFont="0" applyFill="0" applyBorder="0" applyAlignment="0" applyProtection="0"/>
    <xf numFmtId="0" fontId="48" fillId="22" borderId="35" applyNumberFormat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55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9">
    <xf numFmtId="0" fontId="0" fillId="0" borderId="0" xfId="0"/>
    <xf numFmtId="0" fontId="14" fillId="0" borderId="0" xfId="0" applyFont="1"/>
    <xf numFmtId="0" fontId="16" fillId="0" borderId="0" xfId="0" applyFont="1"/>
    <xf numFmtId="0" fontId="18" fillId="0" borderId="0" xfId="0" applyFont="1"/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indent="1"/>
    </xf>
    <xf numFmtId="166" fontId="13" fillId="0" borderId="0" xfId="1" applyFont="1" applyAlignment="1">
      <alignment vertical="center"/>
    </xf>
    <xf numFmtId="0" fontId="8" fillId="0" borderId="0" xfId="0" applyFont="1"/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3" fillId="0" borderId="0" xfId="0" applyFont="1" applyFill="1"/>
    <xf numFmtId="0" fontId="9" fillId="0" borderId="0" xfId="0" applyFont="1"/>
    <xf numFmtId="0" fontId="8" fillId="0" borderId="0" xfId="7" applyBorder="1" applyAlignment="1">
      <alignment horizontal="center"/>
    </xf>
    <xf numFmtId="0" fontId="8" fillId="0" borderId="0" xfId="7" applyBorder="1"/>
    <xf numFmtId="167" fontId="22" fillId="0" borderId="0" xfId="8"/>
    <xf numFmtId="0" fontId="23" fillId="0" borderId="0" xfId="7" applyFont="1" applyBorder="1" applyAlignment="1">
      <alignment vertical="center"/>
    </xf>
    <xf numFmtId="0" fontId="8" fillId="0" borderId="0" xfId="7" applyBorder="1" applyAlignment="1">
      <alignment vertical="center"/>
    </xf>
    <xf numFmtId="167" fontId="24" fillId="0" borderId="0" xfId="8" applyFont="1" applyBorder="1" applyAlignment="1">
      <alignment vertical="top" wrapText="1"/>
    </xf>
    <xf numFmtId="167" fontId="24" fillId="0" borderId="0" xfId="8" applyFont="1" applyBorder="1" applyAlignment="1">
      <alignment vertical="center" wrapText="1"/>
    </xf>
    <xf numFmtId="167" fontId="25" fillId="0" borderId="0" xfId="8" applyFont="1" applyBorder="1" applyAlignment="1">
      <alignment vertical="center"/>
    </xf>
    <xf numFmtId="167" fontId="22" fillId="0" borderId="0" xfId="8" applyBorder="1" applyAlignment="1"/>
    <xf numFmtId="167" fontId="15" fillId="0" borderId="0" xfId="8" applyFont="1" applyBorder="1" applyAlignment="1"/>
    <xf numFmtId="167" fontId="22" fillId="0" borderId="0" xfId="8" applyBorder="1"/>
    <xf numFmtId="167" fontId="26" fillId="0" borderId="0" xfId="8" applyFont="1" applyBorder="1" applyAlignment="1"/>
    <xf numFmtId="167" fontId="8" fillId="0" borderId="0" xfId="8" applyFont="1" applyAlignment="1">
      <alignment horizontal="justify"/>
    </xf>
    <xf numFmtId="167" fontId="27" fillId="0" borderId="0" xfId="8" applyFont="1"/>
    <xf numFmtId="167" fontId="10" fillId="0" borderId="0" xfId="8" applyFont="1"/>
    <xf numFmtId="0" fontId="8" fillId="0" borderId="0" xfId="9"/>
    <xf numFmtId="167" fontId="23" fillId="0" borderId="0" xfId="8" applyFont="1"/>
    <xf numFmtId="0" fontId="49" fillId="2" borderId="21" xfId="0" applyFont="1" applyFill="1" applyBorder="1" applyAlignment="1" applyProtection="1">
      <alignment horizontal="center" vertical="center"/>
    </xf>
    <xf numFmtId="0" fontId="28" fillId="0" borderId="23" xfId="0" applyFont="1" applyBorder="1" applyAlignment="1">
      <alignment horizontal="center" vertical="center" wrapText="1"/>
    </xf>
    <xf numFmtId="2" fontId="8" fillId="0" borderId="5" xfId="2" applyNumberFormat="1" applyFont="1" applyBorder="1" applyAlignment="1" applyProtection="1">
      <alignment horizontal="center" vertical="center"/>
      <protection locked="0"/>
    </xf>
    <xf numFmtId="2" fontId="8" fillId="0" borderId="2" xfId="2" applyNumberFormat="1" applyFont="1" applyBorder="1" applyAlignment="1" applyProtection="1">
      <alignment horizontal="center" vertical="center"/>
      <protection locked="0"/>
    </xf>
    <xf numFmtId="0" fontId="9" fillId="0" borderId="24" xfId="0" applyFont="1" applyBorder="1"/>
    <xf numFmtId="0" fontId="8" fillId="0" borderId="21" xfId="0" applyFont="1" applyBorder="1" applyAlignment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167" fontId="10" fillId="0" borderId="0" xfId="8" applyFont="1" applyBorder="1" applyAlignment="1">
      <alignment vertical="top" wrapText="1"/>
    </xf>
    <xf numFmtId="0" fontId="18" fillId="6" borderId="0" xfId="0" applyFont="1" applyFill="1"/>
    <xf numFmtId="0" fontId="49" fillId="2" borderId="39" xfId="0" applyFont="1" applyFill="1" applyBorder="1" applyAlignment="1" applyProtection="1">
      <alignment horizontal="center" vertical="center"/>
    </xf>
    <xf numFmtId="0" fontId="14" fillId="0" borderId="0" xfId="0" applyFont="1" applyFill="1"/>
    <xf numFmtId="0" fontId="52" fillId="23" borderId="60" xfId="191" applyFont="1" applyFill="1" applyBorder="1" applyAlignment="1" applyProtection="1">
      <alignment horizontal="center" vertical="center" wrapText="1"/>
    </xf>
    <xf numFmtId="0" fontId="52" fillId="23" borderId="61" xfId="191" applyFont="1" applyFill="1" applyBorder="1" applyAlignment="1" applyProtection="1">
      <alignment horizontal="center" vertical="center" wrapText="1"/>
    </xf>
    <xf numFmtId="0" fontId="5" fillId="0" borderId="0" xfId="191"/>
    <xf numFmtId="0" fontId="52" fillId="0" borderId="43" xfId="191" applyFont="1" applyBorder="1" applyAlignment="1" applyProtection="1">
      <alignment horizontal="left" vertical="center" wrapText="1"/>
    </xf>
    <xf numFmtId="0" fontId="52" fillId="0" borderId="6" xfId="191" applyFont="1" applyBorder="1" applyAlignment="1" applyProtection="1">
      <alignment horizontal="left" vertical="center" wrapText="1"/>
    </xf>
    <xf numFmtId="0" fontId="53" fillId="0" borderId="6" xfId="191" applyFont="1" applyBorder="1" applyAlignment="1" applyProtection="1">
      <alignment vertical="center" wrapText="1"/>
    </xf>
    <xf numFmtId="0" fontId="52" fillId="0" borderId="43" xfId="191" applyFont="1" applyBorder="1" applyAlignment="1" applyProtection="1">
      <alignment horizontal="center" vertical="center" wrapText="1"/>
    </xf>
    <xf numFmtId="0" fontId="52" fillId="0" borderId="6" xfId="191" applyFont="1" applyBorder="1" applyAlignment="1" applyProtection="1">
      <alignment horizontal="center" vertical="center" wrapText="1"/>
    </xf>
    <xf numFmtId="0" fontId="52" fillId="0" borderId="6" xfId="191" applyFont="1" applyBorder="1" applyAlignment="1" applyProtection="1">
      <alignment wrapText="1"/>
    </xf>
    <xf numFmtId="0" fontId="52" fillId="0" borderId="43" xfId="191" applyFont="1" applyBorder="1" applyAlignment="1" applyProtection="1">
      <alignment wrapText="1"/>
    </xf>
    <xf numFmtId="0" fontId="52" fillId="0" borderId="43" xfId="191" applyFont="1" applyBorder="1" applyAlignment="1" applyProtection="1">
      <alignment vertical="center" wrapText="1"/>
    </xf>
    <xf numFmtId="0" fontId="52" fillId="0" borderId="6" xfId="191" applyFont="1" applyBorder="1" applyAlignment="1" applyProtection="1">
      <alignment vertical="center" wrapText="1"/>
    </xf>
    <xf numFmtId="0" fontId="53" fillId="0" borderId="43" xfId="191" applyFont="1" applyBorder="1" applyAlignment="1" applyProtection="1">
      <alignment vertical="center" wrapText="1"/>
    </xf>
    <xf numFmtId="0" fontId="52" fillId="0" borderId="46" xfId="191" applyFont="1" applyBorder="1" applyAlignment="1" applyProtection="1">
      <alignment vertical="center" wrapText="1"/>
    </xf>
    <xf numFmtId="0" fontId="53" fillId="0" borderId="5" xfId="191" applyFont="1" applyBorder="1" applyAlignment="1" applyProtection="1">
      <alignment vertical="center" wrapText="1"/>
    </xf>
    <xf numFmtId="0" fontId="5" fillId="0" borderId="0" xfId="191" applyProtection="1">
      <protection locked="0"/>
    </xf>
    <xf numFmtId="0" fontId="5" fillId="0" borderId="0" xfId="191" applyAlignment="1" applyProtection="1">
      <alignment wrapText="1"/>
      <protection locked="0"/>
    </xf>
    <xf numFmtId="49" fontId="17" fillId="0" borderId="49" xfId="0" applyNumberFormat="1" applyFont="1" applyBorder="1" applyAlignment="1" applyProtection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7" fillId="2" borderId="37" xfId="0" applyNumberFormat="1" applyFont="1" applyFill="1" applyBorder="1" applyAlignment="1" applyProtection="1">
      <alignment horizontal="center" vertical="center"/>
    </xf>
    <xf numFmtId="49" fontId="17" fillId="2" borderId="48" xfId="0" applyNumberFormat="1" applyFont="1" applyFill="1" applyBorder="1" applyAlignment="1" applyProtection="1">
      <alignment horizontal="center" vertical="center"/>
    </xf>
    <xf numFmtId="49" fontId="17" fillId="0" borderId="49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/>
    </xf>
    <xf numFmtId="165" fontId="50" fillId="2" borderId="39" xfId="2" applyNumberFormat="1" applyFont="1" applyFill="1" applyBorder="1" applyAlignment="1" applyProtection="1">
      <alignment horizontal="center" vertical="center"/>
      <protection locked="0"/>
    </xf>
    <xf numFmtId="165" fontId="50" fillId="2" borderId="21" xfId="2" applyNumberFormat="1" applyFont="1" applyFill="1" applyBorder="1" applyAlignment="1" applyProtection="1">
      <alignment horizontal="center" vertical="center"/>
      <protection locked="0"/>
    </xf>
    <xf numFmtId="0" fontId="9" fillId="0" borderId="24" xfId="0" applyFont="1" applyBorder="1" applyAlignment="1">
      <alignment horizontal="center"/>
    </xf>
    <xf numFmtId="0" fontId="9" fillId="0" borderId="21" xfId="0" applyFont="1" applyFill="1" applyBorder="1" applyAlignment="1" applyProtection="1">
      <alignment horizontal="center" vertical="center"/>
      <protection locked="0"/>
    </xf>
    <xf numFmtId="2" fontId="9" fillId="0" borderId="0" xfId="0" applyNumberFormat="1" applyFont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9" fillId="2" borderId="40" xfId="0" applyNumberFormat="1" applyFont="1" applyFill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9" fillId="2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 applyProtection="1">
      <alignment horizontal="center" vertical="center"/>
      <protection locked="0"/>
    </xf>
    <xf numFmtId="2" fontId="9" fillId="2" borderId="40" xfId="0" applyNumberFormat="1" applyFont="1" applyFill="1" applyBorder="1" applyAlignment="1" applyProtection="1">
      <alignment horizontal="center" vertical="center"/>
      <protection locked="0"/>
    </xf>
    <xf numFmtId="2" fontId="9" fillId="2" borderId="2" xfId="0" applyNumberFormat="1" applyFont="1" applyFill="1" applyBorder="1" applyAlignment="1" applyProtection="1">
      <alignment horizontal="center" vertical="center"/>
      <protection locked="0"/>
    </xf>
    <xf numFmtId="44" fontId="51" fillId="0" borderId="2" xfId="203" applyFont="1" applyBorder="1" applyAlignment="1" applyProtection="1">
      <alignment horizontal="center" vertical="center"/>
      <protection locked="0"/>
    </xf>
    <xf numFmtId="44" fontId="51" fillId="6" borderId="5" xfId="203" applyFont="1" applyFill="1" applyBorder="1" applyAlignment="1" applyProtection="1">
      <alignment horizontal="center" vertical="center"/>
      <protection locked="0"/>
    </xf>
    <xf numFmtId="44" fontId="9" fillId="0" borderId="0" xfId="203" applyFont="1"/>
    <xf numFmtId="44" fontId="50" fillId="2" borderId="40" xfId="203" applyFont="1" applyFill="1" applyBorder="1" applyAlignment="1" applyProtection="1">
      <alignment vertical="center"/>
      <protection locked="0"/>
    </xf>
    <xf numFmtId="44" fontId="51" fillId="0" borderId="5" xfId="203" applyFont="1" applyBorder="1" applyAlignment="1" applyProtection="1">
      <alignment horizontal="center" vertical="center"/>
      <protection locked="0"/>
    </xf>
    <xf numFmtId="44" fontId="50" fillId="2" borderId="2" xfId="203" applyFont="1" applyFill="1" applyBorder="1" applyAlignment="1" applyProtection="1">
      <alignment vertical="center"/>
      <protection locked="0"/>
    </xf>
    <xf numFmtId="44" fontId="9" fillId="0" borderId="8" xfId="203" applyFont="1" applyBorder="1"/>
    <xf numFmtId="44" fontId="50" fillId="0" borderId="2" xfId="203" applyFont="1" applyFill="1" applyBorder="1" applyAlignment="1" applyProtection="1">
      <alignment vertical="center"/>
      <protection locked="0"/>
    </xf>
    <xf numFmtId="44" fontId="9" fillId="2" borderId="42" xfId="203" applyFont="1" applyFill="1" applyBorder="1"/>
    <xf numFmtId="44" fontId="51" fillId="0" borderId="25" xfId="203" applyFont="1" applyBorder="1" applyAlignment="1" applyProtection="1">
      <alignment horizontal="center" vertical="center"/>
      <protection locked="0"/>
    </xf>
    <xf numFmtId="44" fontId="51" fillId="0" borderId="44" xfId="203" applyFont="1" applyFill="1" applyBorder="1" applyAlignment="1" applyProtection="1">
      <alignment horizontal="center" vertical="center"/>
      <protection locked="0"/>
    </xf>
    <xf numFmtId="44" fontId="51" fillId="0" borderId="22" xfId="203" applyFont="1" applyBorder="1" applyAlignment="1" applyProtection="1">
      <alignment horizontal="center" vertical="center"/>
      <protection locked="0"/>
    </xf>
    <xf numFmtId="44" fontId="51" fillId="0" borderId="45" xfId="203" applyFont="1" applyBorder="1" applyAlignment="1" applyProtection="1">
      <alignment horizontal="center" vertical="center"/>
      <protection locked="0"/>
    </xf>
    <xf numFmtId="44" fontId="9" fillId="2" borderId="22" xfId="203" applyFont="1" applyFill="1" applyBorder="1"/>
    <xf numFmtId="44" fontId="15" fillId="2" borderId="45" xfId="203" applyFont="1" applyFill="1" applyBorder="1"/>
    <xf numFmtId="44" fontId="9" fillId="0" borderId="26" xfId="203" applyFont="1" applyBorder="1"/>
    <xf numFmtId="44" fontId="9" fillId="0" borderId="47" xfId="203" applyFont="1" applyBorder="1"/>
    <xf numFmtId="44" fontId="9" fillId="2" borderId="45" xfId="203" applyFont="1" applyFill="1" applyBorder="1"/>
    <xf numFmtId="44" fontId="50" fillId="0" borderId="22" xfId="203" applyFont="1" applyFill="1" applyBorder="1" applyAlignment="1" applyProtection="1">
      <alignment vertical="center"/>
      <protection locked="0"/>
    </xf>
    <xf numFmtId="44" fontId="50" fillId="0" borderId="45" xfId="203" applyFont="1" applyFill="1" applyBorder="1" applyAlignment="1" applyProtection="1">
      <alignment vertical="center"/>
      <protection locked="0"/>
    </xf>
    <xf numFmtId="44" fontId="15" fillId="2" borderId="22" xfId="203" applyFont="1" applyFill="1" applyBorder="1"/>
    <xf numFmtId="44" fontId="50" fillId="2" borderId="41" xfId="203" applyFont="1" applyFill="1" applyBorder="1" applyAlignment="1" applyProtection="1">
      <alignment vertical="center"/>
      <protection locked="0"/>
    </xf>
    <xf numFmtId="44" fontId="50" fillId="2" borderId="22" xfId="203" applyFont="1" applyFill="1" applyBorder="1" applyAlignment="1" applyProtection="1">
      <alignment vertical="center"/>
      <protection locked="0"/>
    </xf>
    <xf numFmtId="44" fontId="9" fillId="0" borderId="0" xfId="203" applyFont="1" applyAlignment="1"/>
    <xf numFmtId="44" fontId="9" fillId="2" borderId="40" xfId="203" applyFont="1" applyFill="1" applyBorder="1" applyAlignment="1"/>
    <xf numFmtId="44" fontId="8" fillId="0" borderId="5" xfId="203" applyFont="1" applyBorder="1" applyAlignment="1"/>
    <xf numFmtId="44" fontId="8" fillId="0" borderId="2" xfId="203" applyFont="1" applyBorder="1" applyAlignment="1"/>
    <xf numFmtId="44" fontId="51" fillId="0" borderId="2" xfId="203" applyFont="1" applyBorder="1" applyAlignment="1" applyProtection="1">
      <alignment vertical="center"/>
      <protection locked="0"/>
    </xf>
    <xf numFmtId="44" fontId="9" fillId="2" borderId="2" xfId="203" applyFont="1" applyFill="1" applyBorder="1" applyAlignment="1"/>
    <xf numFmtId="44" fontId="9" fillId="0" borderId="8" xfId="203" applyFont="1" applyBorder="1" applyAlignment="1"/>
    <xf numFmtId="44" fontId="51" fillId="6" borderId="5" xfId="203" applyFont="1" applyFill="1" applyBorder="1" applyAlignment="1" applyProtection="1">
      <alignment vertical="center"/>
      <protection locked="0"/>
    </xf>
    <xf numFmtId="0" fontId="15" fillId="0" borderId="0" xfId="0" applyFont="1"/>
    <xf numFmtId="49" fontId="11" fillId="4" borderId="3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 applyProtection="1">
      <alignment horizontal="center" vertical="center"/>
    </xf>
    <xf numFmtId="0" fontId="15" fillId="0" borderId="18" xfId="0" applyFont="1" applyFill="1" applyBorder="1" applyAlignment="1" applyProtection="1">
      <alignment horizontal="left" vertical="center"/>
    </xf>
    <xf numFmtId="0" fontId="57" fillId="0" borderId="18" xfId="0" applyFont="1" applyFill="1" applyBorder="1" applyAlignment="1" applyProtection="1">
      <alignment horizontal="center" vertical="center"/>
    </xf>
    <xf numFmtId="1" fontId="60" fillId="0" borderId="18" xfId="0" applyNumberFormat="1" applyFont="1" applyFill="1" applyBorder="1" applyAlignment="1" applyProtection="1">
      <alignment vertical="center"/>
      <protection locked="0"/>
    </xf>
    <xf numFmtId="44" fontId="60" fillId="0" borderId="18" xfId="0" applyNumberFormat="1" applyFont="1" applyFill="1" applyBorder="1" applyAlignment="1" applyProtection="1">
      <alignment vertical="center"/>
      <protection locked="0"/>
    </xf>
    <xf numFmtId="0" fontId="60" fillId="0" borderId="18" xfId="0" applyFont="1" applyFill="1" applyBorder="1" applyAlignment="1" applyProtection="1">
      <alignment vertical="center"/>
      <protection locked="0"/>
    </xf>
    <xf numFmtId="0" fontId="61" fillId="0" borderId="18" xfId="0" applyFont="1" applyFill="1" applyBorder="1" applyAlignment="1" applyProtection="1">
      <alignment vertical="center"/>
      <protection locked="0"/>
    </xf>
    <xf numFmtId="166" fontId="60" fillId="0" borderId="19" xfId="1" applyFont="1" applyFill="1" applyBorder="1" applyAlignment="1" applyProtection="1">
      <alignment vertical="center"/>
      <protection locked="0"/>
    </xf>
    <xf numFmtId="0" fontId="11" fillId="4" borderId="4" xfId="0" applyFont="1" applyFill="1" applyBorder="1" applyAlignment="1">
      <alignment horizontal="left" vertical="center" indent="2"/>
    </xf>
    <xf numFmtId="166" fontId="59" fillId="4" borderId="21" xfId="1" applyFont="1" applyFill="1" applyBorder="1" applyAlignment="1">
      <alignment horizontal="center" vertical="center"/>
    </xf>
    <xf numFmtId="49" fontId="8" fillId="0" borderId="49" xfId="0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7" fillId="3" borderId="3" xfId="71" applyFont="1" applyFill="1" applyBorder="1" applyAlignment="1" applyProtection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2" fontId="8" fillId="3" borderId="2" xfId="2" applyNumberFormat="1" applyFont="1" applyFill="1" applyBorder="1" applyAlignment="1" applyProtection="1">
      <alignment horizontal="center" vertical="center"/>
      <protection locked="0"/>
    </xf>
    <xf numFmtId="44" fontId="51" fillId="3" borderId="5" xfId="203" applyFont="1" applyFill="1" applyBorder="1" applyAlignment="1" applyProtection="1">
      <alignment horizontal="center" vertical="center"/>
      <protection locked="0"/>
    </xf>
    <xf numFmtId="44" fontId="51" fillId="3" borderId="22" xfId="203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Alignment="1">
      <alignment horizontal="center" vertical="center" wrapText="1"/>
    </xf>
    <xf numFmtId="44" fontId="51" fillId="3" borderId="5" xfId="203" applyFont="1" applyFill="1" applyBorder="1" applyAlignment="1" applyProtection="1">
      <alignment vertical="center"/>
      <protection locked="0"/>
    </xf>
    <xf numFmtId="44" fontId="51" fillId="3" borderId="44" xfId="203" applyFont="1" applyFill="1" applyBorder="1" applyAlignment="1" applyProtection="1">
      <alignment horizontal="center" vertical="center"/>
      <protection locked="0"/>
    </xf>
    <xf numFmtId="0" fontId="8" fillId="3" borderId="21" xfId="71" applyFont="1" applyFill="1" applyBorder="1" applyAlignment="1" applyProtection="1">
      <alignment horizontal="center" vertical="center"/>
    </xf>
    <xf numFmtId="165" fontId="51" fillId="3" borderId="2" xfId="2" applyNumberFormat="1" applyFont="1" applyFill="1" applyBorder="1" applyAlignment="1" applyProtection="1">
      <alignment horizontal="center" vertical="center"/>
      <protection locked="0"/>
    </xf>
    <xf numFmtId="44" fontId="51" fillId="3" borderId="2" xfId="2" applyNumberFormat="1" applyFont="1" applyFill="1" applyBorder="1" applyAlignment="1" applyProtection="1">
      <alignment horizontal="center" vertical="center"/>
      <protection locked="0"/>
    </xf>
    <xf numFmtId="165" fontId="51" fillId="3" borderId="22" xfId="2" applyNumberFormat="1" applyFont="1" applyFill="1" applyBorder="1" applyAlignment="1" applyProtection="1">
      <alignment horizontal="center" vertical="center"/>
      <protection locked="0"/>
    </xf>
    <xf numFmtId="165" fontId="8" fillId="3" borderId="21" xfId="2" applyNumberFormat="1" applyFont="1" applyFill="1" applyBorder="1" applyAlignment="1" applyProtection="1">
      <alignment horizontal="center" vertical="center"/>
      <protection locked="0"/>
    </xf>
    <xf numFmtId="166" fontId="51" fillId="3" borderId="45" xfId="1" applyFont="1" applyFill="1" applyBorder="1" applyAlignment="1" applyProtection="1">
      <alignment horizontal="center" vertical="center"/>
      <protection locked="0"/>
    </xf>
    <xf numFmtId="0" fontId="8" fillId="0" borderId="0" xfId="71" applyFont="1"/>
    <xf numFmtId="49" fontId="17" fillId="0" borderId="43" xfId="71" applyNumberFormat="1" applyFont="1" applyBorder="1" applyAlignment="1" applyProtection="1">
      <alignment horizontal="center" vertical="center"/>
    </xf>
    <xf numFmtId="0" fontId="8" fillId="0" borderId="21" xfId="71" applyFont="1" applyFill="1" applyBorder="1" applyAlignment="1">
      <alignment horizontal="center" vertical="center"/>
    </xf>
    <xf numFmtId="2" fontId="8" fillId="0" borderId="2" xfId="2" applyNumberFormat="1" applyFont="1" applyFill="1" applyBorder="1" applyAlignment="1" applyProtection="1">
      <alignment horizontal="center" vertical="center"/>
      <protection locked="0"/>
    </xf>
    <xf numFmtId="44" fontId="51" fillId="0" borderId="2" xfId="2" applyNumberFormat="1" applyFont="1" applyFill="1" applyBorder="1" applyAlignment="1" applyProtection="1">
      <alignment horizontal="center" vertical="center"/>
      <protection locked="0"/>
    </xf>
    <xf numFmtId="165" fontId="51" fillId="0" borderId="25" xfId="2" applyNumberFormat="1" applyFont="1" applyFill="1" applyBorder="1" applyAlignment="1" applyProtection="1">
      <alignment horizontal="center" vertical="center"/>
      <protection locked="0"/>
    </xf>
    <xf numFmtId="165" fontId="51" fillId="0" borderId="44" xfId="2" applyNumberFormat="1" applyFont="1" applyFill="1" applyBorder="1" applyAlignment="1" applyProtection="1">
      <alignment horizontal="center" vertical="center"/>
      <protection locked="0"/>
    </xf>
    <xf numFmtId="0" fontId="17" fillId="3" borderId="21" xfId="71" applyFont="1" applyFill="1" applyBorder="1" applyAlignment="1" applyProtection="1">
      <alignment vertical="center"/>
    </xf>
    <xf numFmtId="0" fontId="17" fillId="3" borderId="2" xfId="71" applyFont="1" applyFill="1" applyBorder="1" applyAlignment="1" applyProtection="1">
      <alignment vertical="center"/>
    </xf>
    <xf numFmtId="44" fontId="51" fillId="3" borderId="2" xfId="1" applyNumberFormat="1" applyFont="1" applyFill="1" applyBorder="1" applyAlignment="1" applyProtection="1">
      <alignment horizontal="center" vertical="center"/>
      <protection locked="0"/>
    </xf>
    <xf numFmtId="166" fontId="51" fillId="3" borderId="22" xfId="1" applyFont="1" applyFill="1" applyBorder="1" applyAlignment="1" applyProtection="1">
      <alignment horizontal="center" vertical="center"/>
      <protection locked="0"/>
    </xf>
    <xf numFmtId="0" fontId="17" fillId="3" borderId="21" xfId="71" applyFont="1" applyFill="1" applyBorder="1" applyAlignment="1" applyProtection="1">
      <alignment horizontal="center" vertical="center"/>
    </xf>
    <xf numFmtId="0" fontId="17" fillId="3" borderId="2" xfId="71" applyFont="1" applyFill="1" applyBorder="1" applyAlignment="1" applyProtection="1">
      <alignment horizontal="center" vertical="center"/>
    </xf>
    <xf numFmtId="0" fontId="15" fillId="2" borderId="56" xfId="0" applyFont="1" applyFill="1" applyBorder="1" applyAlignment="1" applyProtection="1">
      <alignment horizontal="left"/>
    </xf>
    <xf numFmtId="0" fontId="12" fillId="0" borderId="18" xfId="0" applyFont="1" applyBorder="1" applyAlignment="1">
      <alignment horizontal="left" vertical="center" wrapText="1"/>
    </xf>
    <xf numFmtId="0" fontId="12" fillId="0" borderId="66" xfId="0" applyFont="1" applyBorder="1" applyAlignment="1">
      <alignment horizontal="left" vertical="center" wrapText="1"/>
    </xf>
    <xf numFmtId="0" fontId="15" fillId="2" borderId="66" xfId="0" applyFont="1" applyFill="1" applyBorder="1" applyAlignment="1" applyProtection="1">
      <alignment horizontal="left"/>
    </xf>
    <xf numFmtId="0" fontId="14" fillId="0" borderId="11" xfId="0" applyFont="1" applyBorder="1"/>
    <xf numFmtId="0" fontId="17" fillId="3" borderId="66" xfId="71" applyFont="1" applyFill="1" applyBorder="1" applyAlignment="1" applyProtection="1">
      <alignment vertical="center"/>
    </xf>
    <xf numFmtId="0" fontId="56" fillId="0" borderId="66" xfId="71" applyFont="1" applyBorder="1" applyAlignment="1">
      <alignment horizontal="left" vertical="center" wrapText="1"/>
    </xf>
    <xf numFmtId="0" fontId="63" fillId="3" borderId="66" xfId="71" applyFont="1" applyFill="1" applyBorder="1" applyAlignment="1" applyProtection="1">
      <alignment vertical="center"/>
    </xf>
    <xf numFmtId="0" fontId="8" fillId="0" borderId="18" xfId="0" applyFont="1" applyBorder="1"/>
    <xf numFmtId="0" fontId="28" fillId="0" borderId="66" xfId="71" applyFont="1" applyFill="1" applyBorder="1" applyAlignment="1">
      <alignment horizontal="left" vertical="center" wrapText="1"/>
    </xf>
    <xf numFmtId="0" fontId="15" fillId="0" borderId="66" xfId="0" applyFont="1" applyFill="1" applyBorder="1" applyAlignment="1" applyProtection="1">
      <alignment horizontal="left"/>
    </xf>
    <xf numFmtId="0" fontId="62" fillId="3" borderId="18" xfId="0" applyFont="1" applyFill="1" applyBorder="1" applyAlignment="1">
      <alignment horizontal="left" vertical="center" wrapText="1"/>
    </xf>
    <xf numFmtId="0" fontId="15" fillId="0" borderId="63" xfId="71" applyFont="1" applyBorder="1" applyAlignment="1">
      <alignment horizontal="centerContinuous" vertical="center"/>
    </xf>
    <xf numFmtId="1" fontId="15" fillId="0" borderId="52" xfId="71" applyNumberFormat="1" applyFont="1" applyBorder="1" applyAlignment="1" applyProtection="1">
      <alignment horizontal="centerContinuous" vertical="center"/>
      <protection locked="0"/>
    </xf>
    <xf numFmtId="0" fontId="15" fillId="0" borderId="52" xfId="71" applyFont="1" applyBorder="1" applyAlignment="1" applyProtection="1">
      <alignment horizontal="center" vertical="center"/>
      <protection locked="0"/>
    </xf>
    <xf numFmtId="0" fontId="15" fillId="0" borderId="53" xfId="71" applyFont="1" applyBorder="1" applyAlignment="1" applyProtection="1">
      <alignment horizontal="center" vertical="center"/>
      <protection locked="0"/>
    </xf>
    <xf numFmtId="0" fontId="15" fillId="0" borderId="51" xfId="71" applyFont="1" applyBorder="1" applyAlignment="1">
      <alignment horizontal="center" vertical="center"/>
    </xf>
    <xf numFmtId="1" fontId="15" fillId="0" borderId="52" xfId="71" applyNumberFormat="1" applyFont="1" applyBorder="1" applyAlignment="1" applyProtection="1">
      <alignment horizontal="center" vertical="center"/>
      <protection locked="0"/>
    </xf>
    <xf numFmtId="0" fontId="8" fillId="0" borderId="68" xfId="0" applyFont="1" applyBorder="1" applyAlignment="1">
      <alignment horizontal="center" vertical="center"/>
    </xf>
    <xf numFmtId="49" fontId="17" fillId="3" borderId="48" xfId="71" applyNumberFormat="1" applyFont="1" applyFill="1" applyBorder="1" applyAlignment="1" applyProtection="1">
      <alignment horizontal="center" vertical="center"/>
    </xf>
    <xf numFmtId="49" fontId="17" fillId="0" borderId="49" xfId="71" applyNumberFormat="1" applyFont="1" applyBorder="1" applyAlignment="1" applyProtection="1">
      <alignment horizontal="center" vertical="center"/>
    </xf>
    <xf numFmtId="49" fontId="17" fillId="0" borderId="49" xfId="71" applyNumberFormat="1" applyFont="1" applyFill="1" applyBorder="1" applyAlignment="1" applyProtection="1">
      <alignment horizontal="center" vertical="center"/>
    </xf>
    <xf numFmtId="0" fontId="15" fillId="2" borderId="40" xfId="0" applyFont="1" applyFill="1" applyBorder="1" applyAlignment="1" applyProtection="1">
      <alignment horizontal="left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5" fillId="2" borderId="2" xfId="0" applyFont="1" applyFill="1" applyBorder="1" applyAlignment="1" applyProtection="1">
      <alignment horizontal="left"/>
    </xf>
    <xf numFmtId="0" fontId="14" fillId="0" borderId="8" xfId="0" applyFont="1" applyBorder="1"/>
    <xf numFmtId="0" fontId="56" fillId="0" borderId="2" xfId="71" applyFont="1" applyBorder="1" applyAlignment="1">
      <alignment horizontal="left" vertical="center" wrapText="1"/>
    </xf>
    <xf numFmtId="0" fontId="63" fillId="3" borderId="2" xfId="71" applyFont="1" applyFill="1" applyBorder="1" applyAlignment="1" applyProtection="1">
      <alignment vertical="center"/>
    </xf>
    <xf numFmtId="0" fontId="8" fillId="0" borderId="2" xfId="0" applyFont="1" applyBorder="1"/>
    <xf numFmtId="0" fontId="28" fillId="0" borderId="2" xfId="71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justify" vertical="center"/>
    </xf>
    <xf numFmtId="0" fontId="15" fillId="0" borderId="2" xfId="0" applyFont="1" applyFill="1" applyBorder="1" applyAlignment="1" applyProtection="1">
      <alignment horizontal="left"/>
    </xf>
    <xf numFmtId="0" fontId="62" fillId="3" borderId="2" xfId="0" applyFont="1" applyFill="1" applyBorder="1" applyAlignment="1">
      <alignment horizontal="left" vertical="center" wrapText="1"/>
    </xf>
    <xf numFmtId="0" fontId="14" fillId="0" borderId="6" xfId="0" applyFont="1" applyBorder="1"/>
    <xf numFmtId="0" fontId="11" fillId="4" borderId="2" xfId="0" applyFont="1" applyFill="1" applyBorder="1" applyAlignment="1">
      <alignment horizontal="left" vertical="center" indent="2"/>
    </xf>
    <xf numFmtId="0" fontId="15" fillId="0" borderId="5" xfId="0" applyFont="1" applyFill="1" applyBorder="1" applyAlignment="1" applyProtection="1">
      <alignment horizontal="left" vertical="center"/>
    </xf>
    <xf numFmtId="49" fontId="54" fillId="0" borderId="49" xfId="71" applyNumberFormat="1" applyFont="1" applyBorder="1" applyAlignment="1">
      <alignment horizontal="center" vertical="center"/>
    </xf>
    <xf numFmtId="0" fontId="11" fillId="0" borderId="0" xfId="71" applyFont="1" applyBorder="1" applyAlignment="1">
      <alignment horizontal="center" vertical="center"/>
    </xf>
    <xf numFmtId="49" fontId="17" fillId="2" borderId="37" xfId="71" applyNumberFormat="1" applyFont="1" applyFill="1" applyBorder="1" applyAlignment="1" applyProtection="1">
      <alignment horizontal="center" vertical="center"/>
    </xf>
    <xf numFmtId="0" fontId="15" fillId="2" borderId="38" xfId="71" applyFont="1" applyFill="1" applyBorder="1" applyAlignment="1" applyProtection="1">
      <alignment horizontal="left"/>
    </xf>
    <xf numFmtId="0" fontId="15" fillId="2" borderId="56" xfId="71" applyFont="1" applyFill="1" applyBorder="1" applyAlignment="1" applyProtection="1">
      <alignment horizontal="left"/>
    </xf>
    <xf numFmtId="0" fontId="49" fillId="2" borderId="39" xfId="71" applyFont="1" applyFill="1" applyBorder="1" applyAlignment="1" applyProtection="1">
      <alignment horizontal="center" vertical="center"/>
    </xf>
    <xf numFmtId="2" fontId="50" fillId="2" borderId="40" xfId="71" applyNumberFormat="1" applyFont="1" applyFill="1" applyBorder="1" applyAlignment="1" applyProtection="1">
      <alignment vertical="center"/>
      <protection locked="0"/>
    </xf>
    <xf numFmtId="0" fontId="50" fillId="2" borderId="40" xfId="71" applyFont="1" applyFill="1" applyBorder="1" applyAlignment="1" applyProtection="1">
      <alignment vertical="center"/>
      <protection locked="0"/>
    </xf>
    <xf numFmtId="0" fontId="50" fillId="2" borderId="41" xfId="71" applyFont="1" applyFill="1" applyBorder="1" applyAlignment="1" applyProtection="1">
      <alignment vertical="center"/>
      <protection locked="0"/>
    </xf>
    <xf numFmtId="165" fontId="50" fillId="2" borderId="39" xfId="2" applyNumberFormat="1" applyFont="1" applyFill="1" applyBorder="1" applyAlignment="1" applyProtection="1">
      <alignment vertical="center"/>
      <protection locked="0"/>
    </xf>
    <xf numFmtId="0" fontId="9" fillId="2" borderId="40" xfId="71" applyFont="1" applyFill="1" applyBorder="1"/>
    <xf numFmtId="0" fontId="9" fillId="2" borderId="41" xfId="71" applyFont="1" applyFill="1" applyBorder="1"/>
    <xf numFmtId="0" fontId="9" fillId="2" borderId="42" xfId="71" applyFont="1" applyFill="1" applyBorder="1"/>
    <xf numFmtId="0" fontId="15" fillId="0" borderId="0" xfId="71" applyFont="1"/>
    <xf numFmtId="0" fontId="8" fillId="0" borderId="23" xfId="71" applyFont="1" applyBorder="1" applyAlignment="1">
      <alignment horizontal="center" vertical="center" wrapText="1"/>
    </xf>
    <xf numFmtId="44" fontId="51" fillId="0" borderId="5" xfId="2" applyNumberFormat="1" applyFont="1" applyBorder="1" applyAlignment="1" applyProtection="1">
      <alignment horizontal="center" vertical="center"/>
      <protection locked="0"/>
    </xf>
    <xf numFmtId="165" fontId="51" fillId="0" borderId="25" xfId="2" applyNumberFormat="1" applyFont="1" applyBorder="1" applyAlignment="1" applyProtection="1">
      <alignment horizontal="center" vertical="center"/>
      <protection locked="0"/>
    </xf>
    <xf numFmtId="1" fontId="8" fillId="0" borderId="5" xfId="2" applyNumberFormat="1" applyFont="1" applyBorder="1" applyAlignment="1" applyProtection="1">
      <alignment horizontal="center" vertical="center"/>
      <protection locked="0"/>
    </xf>
    <xf numFmtId="0" fontId="15" fillId="2" borderId="3" xfId="71" applyFont="1" applyFill="1" applyBorder="1" applyAlignment="1" applyProtection="1">
      <alignment horizontal="left"/>
    </xf>
    <xf numFmtId="0" fontId="15" fillId="2" borderId="66" xfId="71" applyFont="1" applyFill="1" applyBorder="1" applyAlignment="1" applyProtection="1">
      <alignment horizontal="left"/>
    </xf>
    <xf numFmtId="0" fontId="49" fillId="2" borderId="21" xfId="71" applyFont="1" applyFill="1" applyBorder="1" applyAlignment="1" applyProtection="1">
      <alignment horizontal="center" vertical="center"/>
    </xf>
    <xf numFmtId="2" fontId="50" fillId="2" borderId="2" xfId="71" applyNumberFormat="1" applyFont="1" applyFill="1" applyBorder="1" applyAlignment="1" applyProtection="1">
      <alignment vertical="center"/>
      <protection locked="0"/>
    </xf>
    <xf numFmtId="0" fontId="50" fillId="2" borderId="2" xfId="71" applyFont="1" applyFill="1" applyBorder="1" applyAlignment="1" applyProtection="1">
      <alignment vertical="center"/>
      <protection locked="0"/>
    </xf>
    <xf numFmtId="165" fontId="9" fillId="2" borderId="22" xfId="71" applyNumberFormat="1" applyFont="1" applyFill="1" applyBorder="1"/>
    <xf numFmtId="165" fontId="50" fillId="2" borderId="21" xfId="2" applyNumberFormat="1" applyFont="1" applyFill="1" applyBorder="1" applyAlignment="1" applyProtection="1">
      <alignment vertical="center"/>
      <protection locked="0"/>
    </xf>
    <xf numFmtId="0" fontId="9" fillId="2" borderId="2" xfId="71" applyFont="1" applyFill="1" applyBorder="1"/>
    <xf numFmtId="165" fontId="15" fillId="2" borderId="45" xfId="71" applyNumberFormat="1" applyFont="1" applyFill="1" applyBorder="1"/>
    <xf numFmtId="0" fontId="9" fillId="0" borderId="0" xfId="71" applyFont="1"/>
    <xf numFmtId="0" fontId="8" fillId="0" borderId="43" xfId="71" applyFont="1" applyBorder="1" applyAlignment="1">
      <alignment horizontal="center" vertical="center"/>
    </xf>
    <xf numFmtId="0" fontId="9" fillId="0" borderId="17" xfId="71" applyFont="1" applyBorder="1"/>
    <xf numFmtId="0" fontId="9" fillId="0" borderId="11" xfId="71" applyFont="1" applyBorder="1"/>
    <xf numFmtId="0" fontId="9" fillId="0" borderId="21" xfId="71" applyFont="1" applyBorder="1" applyAlignment="1">
      <alignment horizontal="center"/>
    </xf>
    <xf numFmtId="2" fontId="9" fillId="0" borderId="2" xfId="71" applyNumberFormat="1" applyFont="1" applyBorder="1"/>
    <xf numFmtId="0" fontId="9" fillId="0" borderId="2" xfId="71" applyFont="1" applyBorder="1"/>
    <xf numFmtId="0" fontId="9" fillId="0" borderId="22" xfId="71" applyFont="1" applyBorder="1"/>
    <xf numFmtId="0" fontId="9" fillId="0" borderId="21" xfId="71" applyFont="1" applyBorder="1"/>
    <xf numFmtId="0" fontId="9" fillId="0" borderId="45" xfId="71" applyFont="1" applyBorder="1"/>
    <xf numFmtId="0" fontId="28" fillId="0" borderId="2" xfId="71" applyFont="1" applyBorder="1" applyAlignment="1">
      <alignment horizontal="left" vertical="center" wrapText="1"/>
    </xf>
    <xf numFmtId="0" fontId="15" fillId="0" borderId="54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166" fontId="15" fillId="0" borderId="40" xfId="1" applyFont="1" applyFill="1" applyBorder="1" applyAlignment="1">
      <alignment horizontal="center" vertical="center" wrapText="1"/>
    </xf>
    <xf numFmtId="166" fontId="15" fillId="0" borderId="70" xfId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166" fontId="8" fillId="0" borderId="0" xfId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166" fontId="8" fillId="0" borderId="2" xfId="1" applyFont="1" applyBorder="1" applyAlignment="1">
      <alignment vertical="center"/>
    </xf>
    <xf numFmtId="44" fontId="8" fillId="0" borderId="2" xfId="1" applyNumberFormat="1" applyFont="1" applyBorder="1" applyAlignment="1">
      <alignment horizontal="center" vertical="center"/>
    </xf>
    <xf numFmtId="44" fontId="8" fillId="0" borderId="50" xfId="1" applyNumberFormat="1" applyFont="1" applyBorder="1" applyAlignment="1">
      <alignment horizontal="center" vertical="center"/>
    </xf>
    <xf numFmtId="44" fontId="8" fillId="0" borderId="72" xfId="1" applyNumberFormat="1" applyFont="1" applyBorder="1" applyAlignment="1">
      <alignment horizontal="center" vertical="center"/>
    </xf>
    <xf numFmtId="166" fontId="64" fillId="0" borderId="2" xfId="1" applyFont="1" applyBorder="1" applyAlignment="1">
      <alignment horizontal="right" vertical="center"/>
    </xf>
    <xf numFmtId="44" fontId="17" fillId="0" borderId="2" xfId="1" applyNumberFormat="1" applyFont="1" applyBorder="1" applyAlignment="1">
      <alignment horizontal="center" vertical="center"/>
    </xf>
    <xf numFmtId="44" fontId="17" fillId="0" borderId="67" xfId="1" applyNumberFormat="1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 wrapText="1"/>
    </xf>
    <xf numFmtId="44" fontId="17" fillId="0" borderId="73" xfId="1" applyNumberFormat="1" applyFont="1" applyBorder="1" applyAlignment="1">
      <alignment horizontal="center" vertical="center"/>
    </xf>
    <xf numFmtId="0" fontId="13" fillId="0" borderId="0" xfId="71" applyFont="1"/>
    <xf numFmtId="0" fontId="13" fillId="3" borderId="2" xfId="71" applyFont="1" applyFill="1" applyBorder="1" applyAlignment="1" applyProtection="1">
      <alignment horizontal="center" vertical="center"/>
    </xf>
    <xf numFmtId="0" fontId="13" fillId="3" borderId="2" xfId="71" applyFont="1" applyFill="1" applyBorder="1" applyAlignment="1" applyProtection="1">
      <alignment horizontal="center" vertical="center" wrapText="1"/>
    </xf>
    <xf numFmtId="0" fontId="13" fillId="0" borderId="2" xfId="71" applyFont="1" applyBorder="1" applyAlignment="1" applyProtection="1">
      <alignment horizontal="center" vertical="center"/>
    </xf>
    <xf numFmtId="0" fontId="56" fillId="0" borderId="2" xfId="71" applyFont="1" applyBorder="1" applyAlignment="1" applyProtection="1">
      <alignment vertical="center"/>
      <protection locked="0"/>
    </xf>
    <xf numFmtId="0" fontId="13" fillId="0" borderId="2" xfId="71" applyFont="1" applyBorder="1" applyAlignment="1" applyProtection="1">
      <alignment vertical="center"/>
      <protection locked="0"/>
    </xf>
    <xf numFmtId="0" fontId="13" fillId="0" borderId="2" xfId="71" applyFont="1" applyFill="1" applyBorder="1" applyAlignment="1" applyProtection="1">
      <alignment vertical="center"/>
      <protection locked="0"/>
    </xf>
    <xf numFmtId="0" fontId="12" fillId="0" borderId="2" xfId="71" applyFont="1" applyBorder="1" applyAlignment="1" applyProtection="1">
      <alignment vertical="center"/>
      <protection locked="0"/>
    </xf>
    <xf numFmtId="0" fontId="13" fillId="0" borderId="2" xfId="71" applyFont="1" applyBorder="1"/>
    <xf numFmtId="0" fontId="17" fillId="3" borderId="8" xfId="71" applyFont="1" applyFill="1" applyBorder="1" applyAlignment="1">
      <alignment horizontal="center" vertical="center" wrapText="1"/>
    </xf>
    <xf numFmtId="0" fontId="8" fillId="25" borderId="2" xfId="71" applyFont="1" applyFill="1" applyBorder="1" applyAlignment="1" applyProtection="1">
      <alignment horizontal="right" vertical="center"/>
    </xf>
    <xf numFmtId="2" fontId="67" fillId="0" borderId="74" xfId="0" applyNumberFormat="1" applyFont="1" applyBorder="1" applyAlignment="1">
      <alignment horizontal="center" vertical="center"/>
    </xf>
    <xf numFmtId="170" fontId="68" fillId="0" borderId="74" xfId="0" applyNumberFormat="1" applyFont="1" applyBorder="1" applyAlignment="1">
      <alignment horizontal="center" vertical="center"/>
    </xf>
    <xf numFmtId="2" fontId="67" fillId="0" borderId="75" xfId="0" applyNumberFormat="1" applyFont="1" applyBorder="1" applyAlignment="1">
      <alignment horizontal="center" vertical="center"/>
    </xf>
    <xf numFmtId="170" fontId="68" fillId="0" borderId="75" xfId="0" applyNumberFormat="1" applyFont="1" applyBorder="1" applyAlignment="1">
      <alignment horizontal="center" vertical="center"/>
    </xf>
    <xf numFmtId="170" fontId="68" fillId="0" borderId="75" xfId="0" applyNumberFormat="1" applyFont="1" applyFill="1" applyBorder="1" applyAlignment="1">
      <alignment horizontal="center" vertical="center"/>
    </xf>
    <xf numFmtId="0" fontId="8" fillId="0" borderId="3" xfId="71" applyFont="1" applyFill="1" applyBorder="1" applyAlignment="1">
      <alignment horizontal="left" vertical="center" wrapText="1"/>
    </xf>
    <xf numFmtId="0" fontId="13" fillId="0" borderId="3" xfId="71" applyFont="1" applyFill="1" applyBorder="1" applyAlignment="1">
      <alignment horizontal="left" vertical="center" wrapText="1"/>
    </xf>
    <xf numFmtId="0" fontId="8" fillId="0" borderId="21" xfId="71" applyFont="1" applyFill="1" applyBorder="1" applyAlignment="1">
      <alignment horizontal="center" vertical="center" wrapText="1"/>
    </xf>
    <xf numFmtId="44" fontId="51" fillId="0" borderId="22" xfId="2" applyNumberFormat="1" applyFont="1" applyFill="1" applyBorder="1" applyAlignment="1" applyProtection="1">
      <alignment horizontal="center" vertical="center"/>
      <protection locked="0"/>
    </xf>
    <xf numFmtId="0" fontId="13" fillId="0" borderId="66" xfId="71" applyFont="1" applyFill="1" applyBorder="1" applyAlignment="1">
      <alignment horizontal="left" vertical="center" wrapText="1"/>
    </xf>
    <xf numFmtId="171" fontId="8" fillId="0" borderId="2" xfId="295" applyNumberFormat="1" applyFont="1" applyFill="1" applyBorder="1" applyAlignment="1" applyProtection="1">
      <alignment vertical="center"/>
      <protection locked="0"/>
    </xf>
    <xf numFmtId="171" fontId="8" fillId="0" borderId="2" xfId="295" applyNumberFormat="1" applyFont="1" applyBorder="1" applyAlignment="1" applyProtection="1">
      <alignment vertical="center"/>
      <protection locked="0"/>
    </xf>
    <xf numFmtId="44" fontId="70" fillId="5" borderId="67" xfId="1" applyNumberFormat="1" applyFont="1" applyFill="1" applyBorder="1" applyAlignment="1">
      <alignment vertical="center"/>
    </xf>
    <xf numFmtId="0" fontId="23" fillId="0" borderId="0" xfId="7" applyFont="1" applyFill="1" applyBorder="1" applyAlignment="1">
      <alignment horizontal="left" vertical="center" wrapText="1"/>
    </xf>
    <xf numFmtId="167" fontId="25" fillId="0" borderId="0" xfId="8" applyFont="1" applyBorder="1" applyAlignment="1">
      <alignment horizontal="center" vertical="center" wrapText="1"/>
    </xf>
    <xf numFmtId="167" fontId="23" fillId="0" borderId="0" xfId="8" applyFont="1" applyBorder="1" applyAlignment="1">
      <alignment horizontal="center" vertical="center" wrapText="1"/>
    </xf>
    <xf numFmtId="167" fontId="8" fillId="0" borderId="0" xfId="8" applyFont="1" applyAlignment="1">
      <alignment horizontal="center" vertical="center" wrapText="1"/>
    </xf>
    <xf numFmtId="167" fontId="8" fillId="6" borderId="0" xfId="8" applyFont="1" applyFill="1" applyBorder="1" applyAlignment="1">
      <alignment horizontal="center" vertical="center"/>
    </xf>
    <xf numFmtId="0" fontId="65" fillId="0" borderId="3" xfId="234" applyFont="1" applyBorder="1" applyAlignment="1">
      <alignment horizontal="center" vertical="center"/>
    </xf>
    <xf numFmtId="0" fontId="65" fillId="0" borderId="66" xfId="234" applyFont="1" applyBorder="1" applyAlignment="1">
      <alignment horizontal="center" vertical="center"/>
    </xf>
    <xf numFmtId="0" fontId="65" fillId="0" borderId="4" xfId="234" applyFont="1" applyBorder="1" applyAlignment="1">
      <alignment horizontal="center" vertical="center"/>
    </xf>
    <xf numFmtId="167" fontId="9" fillId="0" borderId="0" xfId="8" applyFont="1" applyBorder="1" applyAlignment="1">
      <alignment horizontal="center" vertical="center" wrapText="1"/>
    </xf>
    <xf numFmtId="167" fontId="25" fillId="0" borderId="17" xfId="8" applyFont="1" applyFill="1" applyBorder="1" applyAlignment="1">
      <alignment horizontal="center" vertical="center" wrapText="1"/>
    </xf>
    <xf numFmtId="167" fontId="25" fillId="0" borderId="11" xfId="8" applyFont="1" applyFill="1" applyBorder="1" applyAlignment="1">
      <alignment horizontal="center" vertical="center" wrapText="1"/>
    </xf>
    <xf numFmtId="167" fontId="25" fillId="0" borderId="10" xfId="8" applyFont="1" applyFill="1" applyBorder="1" applyAlignment="1">
      <alignment horizontal="center" vertical="center" wrapText="1"/>
    </xf>
    <xf numFmtId="167" fontId="25" fillId="0" borderId="36" xfId="8" applyFont="1" applyFill="1" applyBorder="1" applyAlignment="1">
      <alignment horizontal="center" vertical="center" wrapText="1"/>
    </xf>
    <xf numFmtId="167" fontId="25" fillId="0" borderId="0" xfId="8" applyFont="1" applyFill="1" applyBorder="1" applyAlignment="1">
      <alignment horizontal="center" vertical="center" wrapText="1"/>
    </xf>
    <xf numFmtId="167" fontId="25" fillId="0" borderId="20" xfId="8" applyFont="1" applyFill="1" applyBorder="1" applyAlignment="1">
      <alignment horizontal="center" vertical="center" wrapText="1"/>
    </xf>
    <xf numFmtId="167" fontId="25" fillId="0" borderId="9" xfId="8" applyFont="1" applyFill="1" applyBorder="1" applyAlignment="1">
      <alignment horizontal="center" vertical="center" wrapText="1"/>
    </xf>
    <xf numFmtId="167" fontId="25" fillId="0" borderId="18" xfId="8" applyFont="1" applyFill="1" applyBorder="1" applyAlignment="1">
      <alignment horizontal="center" vertical="center" wrapText="1"/>
    </xf>
    <xf numFmtId="167" fontId="25" fillId="0" borderId="19" xfId="8" applyFont="1" applyFill="1" applyBorder="1" applyAlignment="1">
      <alignment horizontal="center" vertical="center" wrapText="1"/>
    </xf>
    <xf numFmtId="166" fontId="70" fillId="5" borderId="64" xfId="1" applyFont="1" applyFill="1" applyBorder="1" applyAlignment="1">
      <alignment horizontal="center" vertical="center"/>
    </xf>
    <xf numFmtId="166" fontId="70" fillId="5" borderId="65" xfId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4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5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7" fillId="0" borderId="62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wrapText="1"/>
    </xf>
    <xf numFmtId="0" fontId="17" fillId="4" borderId="66" xfId="0" applyFont="1" applyFill="1" applyBorder="1" applyAlignment="1">
      <alignment horizontal="center" wrapText="1"/>
    </xf>
    <xf numFmtId="0" fontId="17" fillId="4" borderId="71" xfId="0" applyFont="1" applyFill="1" applyBorder="1" applyAlignment="1">
      <alignment horizont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66" xfId="0" applyFont="1" applyFill="1" applyBorder="1" applyAlignment="1">
      <alignment horizontal="center" vertical="center" wrapText="1"/>
    </xf>
    <xf numFmtId="0" fontId="17" fillId="4" borderId="59" xfId="0" applyFont="1" applyFill="1" applyBorder="1" applyAlignment="1">
      <alignment horizontal="center" vertical="center" wrapText="1"/>
    </xf>
    <xf numFmtId="0" fontId="17" fillId="24" borderId="17" xfId="0" applyFont="1" applyFill="1" applyBorder="1" applyAlignment="1">
      <alignment horizontal="center" wrapText="1"/>
    </xf>
    <xf numFmtId="0" fontId="17" fillId="24" borderId="11" xfId="0" applyFont="1" applyFill="1" applyBorder="1" applyAlignment="1">
      <alignment horizontal="center" wrapText="1"/>
    </xf>
    <xf numFmtId="49" fontId="54" fillId="0" borderId="37" xfId="71" applyNumberFormat="1" applyFont="1" applyBorder="1" applyAlignment="1">
      <alignment horizontal="center" vertical="center"/>
    </xf>
    <xf numFmtId="49" fontId="54" fillId="0" borderId="69" xfId="71" applyNumberFormat="1" applyFont="1" applyBorder="1" applyAlignment="1">
      <alignment horizontal="center" vertical="center"/>
    </xf>
    <xf numFmtId="0" fontId="11" fillId="0" borderId="14" xfId="71" applyFont="1" applyBorder="1" applyAlignment="1">
      <alignment horizontal="center" vertical="center"/>
    </xf>
    <xf numFmtId="0" fontId="11" fillId="0" borderId="16" xfId="71" applyFont="1" applyBorder="1" applyAlignment="1">
      <alignment horizontal="center" vertical="center"/>
    </xf>
    <xf numFmtId="44" fontId="58" fillId="4" borderId="2" xfId="0" applyNumberFormat="1" applyFont="1" applyFill="1" applyBorder="1" applyAlignment="1">
      <alignment horizontal="right" vertical="center"/>
    </xf>
    <xf numFmtId="44" fontId="58" fillId="4" borderId="22" xfId="0" applyNumberFormat="1" applyFont="1" applyFill="1" applyBorder="1" applyAlignment="1">
      <alignment horizontal="right" vertical="center"/>
    </xf>
    <xf numFmtId="166" fontId="15" fillId="0" borderId="42" xfId="1" applyFont="1" applyBorder="1" applyAlignment="1">
      <alignment horizontal="center" vertical="center"/>
    </xf>
    <xf numFmtId="166" fontId="15" fillId="0" borderId="58" xfId="1" applyFont="1" applyBorder="1" applyAlignment="1">
      <alignment horizontal="center" vertical="center"/>
    </xf>
    <xf numFmtId="0" fontId="15" fillId="0" borderId="56" xfId="71" applyFont="1" applyBorder="1" applyAlignment="1">
      <alignment horizontal="center" vertical="center"/>
    </xf>
    <xf numFmtId="0" fontId="15" fillId="0" borderId="57" xfId="71" applyFont="1" applyBorder="1" applyAlignment="1">
      <alignment horizontal="center" vertical="center"/>
    </xf>
    <xf numFmtId="0" fontId="15" fillId="0" borderId="55" xfId="71" applyFont="1" applyBorder="1" applyAlignment="1" applyProtection="1">
      <alignment horizontal="center" vertical="center"/>
      <protection locked="0"/>
    </xf>
    <xf numFmtId="0" fontId="15" fillId="0" borderId="56" xfId="71" applyFont="1" applyBorder="1" applyAlignment="1" applyProtection="1">
      <alignment horizontal="center" vertical="center"/>
      <protection locked="0"/>
    </xf>
    <xf numFmtId="0" fontId="15" fillId="0" borderId="57" xfId="71" applyFont="1" applyBorder="1" applyAlignment="1" applyProtection="1">
      <alignment horizontal="center" vertical="center"/>
      <protection locked="0"/>
    </xf>
    <xf numFmtId="0" fontId="23" fillId="0" borderId="2" xfId="71" applyFont="1" applyBorder="1" applyAlignment="1">
      <alignment horizontal="left"/>
    </xf>
    <xf numFmtId="0" fontId="19" fillId="2" borderId="3" xfId="71" applyFont="1" applyFill="1" applyBorder="1" applyAlignment="1" applyProtection="1">
      <alignment horizontal="center" vertical="center" wrapText="1"/>
    </xf>
    <xf numFmtId="0" fontId="19" fillId="2" borderId="66" xfId="71" applyFont="1" applyFill="1" applyBorder="1" applyAlignment="1" applyProtection="1">
      <alignment horizontal="center" vertical="center" wrapText="1"/>
    </xf>
    <xf numFmtId="0" fontId="19" fillId="2" borderId="4" xfId="71" applyFont="1" applyFill="1" applyBorder="1" applyAlignment="1" applyProtection="1">
      <alignment horizontal="center" vertical="center" wrapText="1"/>
    </xf>
    <xf numFmtId="0" fontId="19" fillId="2" borderId="2" xfId="71" applyFont="1" applyFill="1" applyBorder="1" applyAlignment="1" applyProtection="1">
      <alignment horizontal="center" vertical="center" wrapText="1"/>
    </xf>
    <xf numFmtId="0" fontId="13" fillId="3" borderId="3" xfId="71" applyFont="1" applyFill="1" applyBorder="1" applyAlignment="1" applyProtection="1">
      <alignment horizontal="center" vertical="center"/>
    </xf>
    <xf numFmtId="0" fontId="13" fillId="3" borderId="66" xfId="71" applyFont="1" applyFill="1" applyBorder="1" applyAlignment="1" applyProtection="1">
      <alignment horizontal="center" vertical="center"/>
    </xf>
    <xf numFmtId="0" fontId="13" fillId="3" borderId="4" xfId="71" applyFont="1" applyFill="1" applyBorder="1" applyAlignment="1" applyProtection="1">
      <alignment horizontal="center" vertical="center"/>
    </xf>
    <xf numFmtId="0" fontId="8" fillId="0" borderId="36" xfId="71" applyFont="1" applyBorder="1" applyAlignment="1">
      <alignment horizontal="left"/>
    </xf>
    <xf numFmtId="0" fontId="8" fillId="0" borderId="0" xfId="71" applyFont="1" applyBorder="1" applyAlignment="1">
      <alignment horizontal="left"/>
    </xf>
    <xf numFmtId="0" fontId="66" fillId="0" borderId="0" xfId="71" applyFont="1" applyBorder="1" applyAlignment="1">
      <alignment horizontal="left" vertical="center"/>
    </xf>
  </cellXfs>
  <cellStyles count="296">
    <cellStyle name="20 % - Accent1 2" xfId="10"/>
    <cellStyle name="20 % - Accent2 2" xfId="11"/>
    <cellStyle name="20 % - Accent3 2" xfId="12"/>
    <cellStyle name="20 % - Accent4 2" xfId="13"/>
    <cellStyle name="20 % - Accent5 2" xfId="14"/>
    <cellStyle name="20 % - Accent6 2" xfId="15"/>
    <cellStyle name="40 % - Accent1 2" xfId="16"/>
    <cellStyle name="40 % - Accent2 2" xfId="17"/>
    <cellStyle name="40 % - Accent3 2" xfId="18"/>
    <cellStyle name="40 % - Accent4 2" xfId="19"/>
    <cellStyle name="40 % - Accent5 2" xfId="20"/>
    <cellStyle name="40 % - Accent6 2" xfId="21"/>
    <cellStyle name="60 % - Accent1 2" xfId="22"/>
    <cellStyle name="60 % - Accent2 2" xfId="23"/>
    <cellStyle name="60 % - Accent3 2" xfId="24"/>
    <cellStyle name="60 % - Accent4 2" xfId="25"/>
    <cellStyle name="60 % - Accent5 2" xfId="26"/>
    <cellStyle name="60 % - Accent6 2" xfId="27"/>
    <cellStyle name="Accent1 2" xfId="28"/>
    <cellStyle name="Accent2 2" xfId="29"/>
    <cellStyle name="Accent3 2" xfId="30"/>
    <cellStyle name="Accent4 2" xfId="31"/>
    <cellStyle name="Accent5 2" xfId="32"/>
    <cellStyle name="Accent6 2" xfId="33"/>
    <cellStyle name="Avertissement 2" xfId="34"/>
    <cellStyle name="Calcul 2" xfId="35"/>
    <cellStyle name="Cellule liée 2" xfId="36"/>
    <cellStyle name="Commentaire 2" xfId="37"/>
    <cellStyle name="Commentaire 3" xfId="38"/>
    <cellStyle name="Entrée 2" xfId="39"/>
    <cellStyle name="Euro" xfId="1"/>
    <cellStyle name="Euro 2" xfId="40"/>
    <cellStyle name="Euro 2 2" xfId="41"/>
    <cellStyle name="Euro 3" xfId="42"/>
    <cellStyle name="Euro 4" xfId="43"/>
    <cellStyle name="Euro 5" xfId="44"/>
    <cellStyle name="Insatisfaisant 2" xfId="45"/>
    <cellStyle name="Migliaia_fiches-af1-2-3 TS" xfId="46"/>
    <cellStyle name="Millares_Pruebas TSAR-GTD af2" xfId="47"/>
    <cellStyle name="Milliers" xfId="2" builtinId="3"/>
    <cellStyle name="Milliers 2" xfId="48"/>
    <cellStyle name="Milliers 2 2" xfId="49"/>
    <cellStyle name="Milliers 2 3" xfId="189"/>
    <cellStyle name="Milliers 2 3 2" xfId="284"/>
    <cellStyle name="Milliers 2 4" xfId="197"/>
    <cellStyle name="Milliers 2 4 2" xfId="292"/>
    <cellStyle name="Milliers 3" xfId="50"/>
    <cellStyle name="Milliers 3 2" xfId="51"/>
    <cellStyle name="Milliers 4" xfId="52"/>
    <cellStyle name="Milliers 5" xfId="53"/>
    <cellStyle name="Milliers 5 2" xfId="54"/>
    <cellStyle name="Milliers 6" xfId="55"/>
    <cellStyle name="Monétaire" xfId="203" builtinId="4"/>
    <cellStyle name="Monétaire 2" xfId="187"/>
    <cellStyle name="Monétaire 2 2" xfId="195"/>
    <cellStyle name="Monétaire 2 2 2" xfId="290"/>
    <cellStyle name="Monétaire 2 2 3" xfId="294"/>
    <cellStyle name="Monétaire 2 2 3 2" xfId="295"/>
    <cellStyle name="Monétaire 2 3" xfId="282"/>
    <cellStyle name="Monétaire 3" xfId="186"/>
    <cellStyle name="Monétaire 3 2" xfId="194"/>
    <cellStyle name="Monétaire 3 2 2" xfId="289"/>
    <cellStyle name="Monétaire 3 3" xfId="281"/>
    <cellStyle name="Monétaire 4" xfId="188"/>
    <cellStyle name="Monétaire 4 2" xfId="196"/>
    <cellStyle name="Monétaire 4 2 2" xfId="291"/>
    <cellStyle name="Monétaire 4 3" xfId="283"/>
    <cellStyle name="Monétaire 5" xfId="185"/>
    <cellStyle name="Monétaire 5 2" xfId="280"/>
    <cellStyle name="Monétaire 6" xfId="193"/>
    <cellStyle name="Monétaire 6 2" xfId="288"/>
    <cellStyle name="Monétaire 7" xfId="293"/>
    <cellStyle name="Neutre 2" xfId="56"/>
    <cellStyle name="Niv2" xfId="3"/>
    <cellStyle name="Niv2 2" xfId="57"/>
    <cellStyle name="Niv2 3" xfId="58"/>
    <cellStyle name="Niv2 4" xfId="59"/>
    <cellStyle name="Niv2 5" xfId="60"/>
    <cellStyle name="Niv3" xfId="4"/>
    <cellStyle name="Niv3 2" xfId="61"/>
    <cellStyle name="Niv3 3" xfId="62"/>
    <cellStyle name="Niv3 4" xfId="63"/>
    <cellStyle name="Niv3 5" xfId="64"/>
    <cellStyle name="Normal" xfId="0" builtinId="0"/>
    <cellStyle name="Normal 10" xfId="65"/>
    <cellStyle name="Normal 10 2" xfId="66"/>
    <cellStyle name="Normal 10_DPGF_Partie Commune" xfId="67"/>
    <cellStyle name="Normal 11" xfId="68"/>
    <cellStyle name="Normal 11 2" xfId="69"/>
    <cellStyle name="Normal 11_DPGF_Partie Commune" xfId="70"/>
    <cellStyle name="Normal 12" xfId="71"/>
    <cellStyle name="Normal 13" xfId="72"/>
    <cellStyle name="Normal 13 2" xfId="73"/>
    <cellStyle name="Normal 13 2 2" xfId="206"/>
    <cellStyle name="Normal 13 3" xfId="205"/>
    <cellStyle name="Normal 14" xfId="74"/>
    <cellStyle name="Normal 14 2" xfId="75"/>
    <cellStyle name="Normal 14 2 2" xfId="208"/>
    <cellStyle name="Normal 14 3" xfId="207"/>
    <cellStyle name="Normal 15" xfId="76"/>
    <cellStyle name="Normal 15 2" xfId="77"/>
    <cellStyle name="Normal 15 2 2" xfId="210"/>
    <cellStyle name="Normal 15 3" xfId="209"/>
    <cellStyle name="Normal 16" xfId="78"/>
    <cellStyle name="Normal 16 2" xfId="79"/>
    <cellStyle name="Normal 16 2 2" xfId="212"/>
    <cellStyle name="Normal 16 3" xfId="211"/>
    <cellStyle name="Normal 17" xfId="80"/>
    <cellStyle name="Normal 17 2" xfId="81"/>
    <cellStyle name="Normal 17 2 2" xfId="214"/>
    <cellStyle name="Normal 17 3" xfId="213"/>
    <cellStyle name="Normal 18" xfId="82"/>
    <cellStyle name="Normal 19" xfId="83"/>
    <cellStyle name="Normal 2" xfId="5"/>
    <cellStyle name="Normal 2 2" xfId="84"/>
    <cellStyle name="Normal 2 3" xfId="85"/>
    <cellStyle name="Normal 2 4" xfId="86"/>
    <cellStyle name="Normal 20" xfId="87"/>
    <cellStyle name="Normal 21" xfId="88"/>
    <cellStyle name="Normal 22" xfId="89"/>
    <cellStyle name="Normal 23" xfId="184"/>
    <cellStyle name="Normal 23 2" xfId="279"/>
    <cellStyle name="Normal 24" xfId="190"/>
    <cellStyle name="Normal 24 2" xfId="285"/>
    <cellStyle name="Normal 25" xfId="191"/>
    <cellStyle name="Normal 25 2" xfId="286"/>
    <cellStyle name="Normal 26" xfId="192"/>
    <cellStyle name="Normal 26 2" xfId="287"/>
    <cellStyle name="Normal 27" xfId="198"/>
    <cellStyle name="Normal 28" xfId="200"/>
    <cellStyle name="Normal 29" xfId="201"/>
    <cellStyle name="Normal 3" xfId="9"/>
    <cellStyle name="Normal 3 2" xfId="90"/>
    <cellStyle name="Normal 3 3" xfId="91"/>
    <cellStyle name="Normal 30" xfId="202"/>
    <cellStyle name="Normal 31" xfId="204"/>
    <cellStyle name="Normal 4" xfId="92"/>
    <cellStyle name="Normal 4 2" xfId="93"/>
    <cellStyle name="Normal 4 3" xfId="94"/>
    <cellStyle name="Normal 4 4" xfId="95"/>
    <cellStyle name="Normal 4 4 2" xfId="96"/>
    <cellStyle name="Normal 4 4 2 2" xfId="216"/>
    <cellStyle name="Normal 4 4 3" xfId="215"/>
    <cellStyle name="Normal 4 5" xfId="97"/>
    <cellStyle name="Normal 4 5 2" xfId="98"/>
    <cellStyle name="Normal 4 5 2 2" xfId="218"/>
    <cellStyle name="Normal 4 5 3" xfId="217"/>
    <cellStyle name="Normal 4 6" xfId="199"/>
    <cellStyle name="Normal 5" xfId="99"/>
    <cellStyle name="Normal 5 2" xfId="100"/>
    <cellStyle name="Normal 6" xfId="101"/>
    <cellStyle name="Normal 6 2" xfId="102"/>
    <cellStyle name="Normal 6 2 2" xfId="103"/>
    <cellStyle name="Normal 6 2 2 2" xfId="104"/>
    <cellStyle name="Normal 6 2 2 2 2" xfId="105"/>
    <cellStyle name="Normal 6 2 2 2 2 2" xfId="106"/>
    <cellStyle name="Normal 6 2 2 2 2 2 2" xfId="223"/>
    <cellStyle name="Normal 6 2 2 2 2 3" xfId="107"/>
    <cellStyle name="Normal 6 2 2 2 2 3 2" xfId="224"/>
    <cellStyle name="Normal 6 2 2 2 2 4" xfId="222"/>
    <cellStyle name="Normal 6 2 2 2 3" xfId="108"/>
    <cellStyle name="Normal 6 2 2 2 3 2" xfId="225"/>
    <cellStyle name="Normal 6 2 2 2 4" xfId="109"/>
    <cellStyle name="Normal 6 2 2 2 4 2" xfId="226"/>
    <cellStyle name="Normal 6 2 2 2 5" xfId="221"/>
    <cellStyle name="Normal 6 2 2 3" xfId="110"/>
    <cellStyle name="Normal 6 2 2 3 2" xfId="111"/>
    <cellStyle name="Normal 6 2 2 3 2 2" xfId="228"/>
    <cellStyle name="Normal 6 2 2 3 3" xfId="112"/>
    <cellStyle name="Normal 6 2 2 3 3 2" xfId="229"/>
    <cellStyle name="Normal 6 2 2 3 4" xfId="227"/>
    <cellStyle name="Normal 6 2 2 4" xfId="113"/>
    <cellStyle name="Normal 6 2 2 4 2" xfId="230"/>
    <cellStyle name="Normal 6 2 2 5" xfId="114"/>
    <cellStyle name="Normal 6 2 2 5 2" xfId="231"/>
    <cellStyle name="Normal 6 2 2 6" xfId="220"/>
    <cellStyle name="Normal 6 2 3" xfId="115"/>
    <cellStyle name="Normal 6 2 3 2" xfId="116"/>
    <cellStyle name="Normal 6 2 3 2 2" xfId="117"/>
    <cellStyle name="Normal 6 2 3 2 2 2" xfId="234"/>
    <cellStyle name="Normal 6 2 3 2 3" xfId="118"/>
    <cellStyle name="Normal 6 2 3 2 3 2" xfId="235"/>
    <cellStyle name="Normal 6 2 3 2 4" xfId="233"/>
    <cellStyle name="Normal 6 2 3 3" xfId="119"/>
    <cellStyle name="Normal 6 2 3 3 2" xfId="236"/>
    <cellStyle name="Normal 6 2 3 4" xfId="120"/>
    <cellStyle name="Normal 6 2 3 4 2" xfId="237"/>
    <cellStyle name="Normal 6 2 3 5" xfId="232"/>
    <cellStyle name="Normal 6 2 4" xfId="121"/>
    <cellStyle name="Normal 6 2 4 2" xfId="122"/>
    <cellStyle name="Normal 6 2 4 2 2" xfId="239"/>
    <cellStyle name="Normal 6 2 4 3" xfId="123"/>
    <cellStyle name="Normal 6 2 4 3 2" xfId="240"/>
    <cellStyle name="Normal 6 2 4 4" xfId="238"/>
    <cellStyle name="Normal 6 2 5" xfId="124"/>
    <cellStyle name="Normal 6 2 5 2" xfId="241"/>
    <cellStyle name="Normal 6 2 6" xfId="125"/>
    <cellStyle name="Normal 6 2 6 2" xfId="242"/>
    <cellStyle name="Normal 6 2 7" xfId="219"/>
    <cellStyle name="Normal 6 3" xfId="126"/>
    <cellStyle name="Normal 6 3 2" xfId="127"/>
    <cellStyle name="Normal 6 3 2 2" xfId="128"/>
    <cellStyle name="Normal 6 3 2 2 2" xfId="129"/>
    <cellStyle name="Normal 6 3 2 2 2 2" xfId="246"/>
    <cellStyle name="Normal 6 3 2 2 3" xfId="130"/>
    <cellStyle name="Normal 6 3 2 2 3 2" xfId="247"/>
    <cellStyle name="Normal 6 3 2 2 4" xfId="245"/>
    <cellStyle name="Normal 6 3 2 3" xfId="131"/>
    <cellStyle name="Normal 6 3 2 3 2" xfId="248"/>
    <cellStyle name="Normal 6 3 2 4" xfId="132"/>
    <cellStyle name="Normal 6 3 2 4 2" xfId="249"/>
    <cellStyle name="Normal 6 3 2 5" xfId="244"/>
    <cellStyle name="Normal 6 3 3" xfId="133"/>
    <cellStyle name="Normal 6 3 3 2" xfId="134"/>
    <cellStyle name="Normal 6 3 3 2 2" xfId="251"/>
    <cellStyle name="Normal 6 3 3 3" xfId="135"/>
    <cellStyle name="Normal 6 3 3 3 2" xfId="252"/>
    <cellStyle name="Normal 6 3 3 4" xfId="250"/>
    <cellStyle name="Normal 6 3 4" xfId="136"/>
    <cellStyle name="Normal 6 3 4 2" xfId="253"/>
    <cellStyle name="Normal 6 3 5" xfId="137"/>
    <cellStyle name="Normal 6 3 5 2" xfId="254"/>
    <cellStyle name="Normal 6 3 6" xfId="243"/>
    <cellStyle name="Normal 6 4" xfId="138"/>
    <cellStyle name="Normal 6 4 2" xfId="139"/>
    <cellStyle name="Normal 6 4 2 2" xfId="140"/>
    <cellStyle name="Normal 6 4 2 2 2" xfId="257"/>
    <cellStyle name="Normal 6 4 2 3" xfId="141"/>
    <cellStyle name="Normal 6 4 2 3 2" xfId="258"/>
    <cellStyle name="Normal 6 4 2 4" xfId="256"/>
    <cellStyle name="Normal 6 4 3" xfId="142"/>
    <cellStyle name="Normal 6 4 3 2" xfId="259"/>
    <cellStyle name="Normal 6 4 4" xfId="143"/>
    <cellStyle name="Normal 6 4 4 2" xfId="260"/>
    <cellStyle name="Normal 6 4 5" xfId="255"/>
    <cellStyle name="Normal 6 5" xfId="144"/>
    <cellStyle name="Normal 6 5 2" xfId="145"/>
    <cellStyle name="Normal 6 5 2 2" xfId="146"/>
    <cellStyle name="Normal 6 5 2 2 2" xfId="263"/>
    <cellStyle name="Normal 6 5 2 3" xfId="147"/>
    <cellStyle name="Normal 6 5 2 3 2" xfId="264"/>
    <cellStyle name="Normal 6 5 2 4" xfId="262"/>
    <cellStyle name="Normal 6 5 3" xfId="148"/>
    <cellStyle name="Normal 6 5 3 2" xfId="265"/>
    <cellStyle name="Normal 6 5 4" xfId="149"/>
    <cellStyle name="Normal 6 5 4 2" xfId="266"/>
    <cellStyle name="Normal 6 5 5" xfId="261"/>
    <cellStyle name="Normal 6 6" xfId="150"/>
    <cellStyle name="Normal 6_DPGF_Partie Commune" xfId="151"/>
    <cellStyle name="Normal 7" xfId="152"/>
    <cellStyle name="Normal 7 2" xfId="153"/>
    <cellStyle name="Normal 7 3" xfId="154"/>
    <cellStyle name="Normal 8" xfId="155"/>
    <cellStyle name="Normal 9" xfId="156"/>
    <cellStyle name="Normal 9 2" xfId="157"/>
    <cellStyle name="Normal 9 2 2" xfId="158"/>
    <cellStyle name="Normal 9 2 2 2" xfId="159"/>
    <cellStyle name="Normal 9 2 2 2 2" xfId="270"/>
    <cellStyle name="Normal 9 2 2 3" xfId="160"/>
    <cellStyle name="Normal 9 2 2 3 2" xfId="271"/>
    <cellStyle name="Normal 9 2 2 4" xfId="269"/>
    <cellStyle name="Normal 9 2 3" xfId="161"/>
    <cellStyle name="Normal 9 2 3 2" xfId="272"/>
    <cellStyle name="Normal 9 2 4" xfId="162"/>
    <cellStyle name="Normal 9 2 4 2" xfId="273"/>
    <cellStyle name="Normal 9 2 5" xfId="268"/>
    <cellStyle name="Normal 9 3" xfId="163"/>
    <cellStyle name="Normal 9 3 2" xfId="164"/>
    <cellStyle name="Normal 9 3 2 2" xfId="275"/>
    <cellStyle name="Normal 9 3 3" xfId="165"/>
    <cellStyle name="Normal 9 3 3 2" xfId="276"/>
    <cellStyle name="Normal 9 3 4" xfId="274"/>
    <cellStyle name="Normal 9 4" xfId="166"/>
    <cellStyle name="Normal 9 4 2" xfId="277"/>
    <cellStyle name="Normal 9 5" xfId="167"/>
    <cellStyle name="Normal 9 5 2" xfId="278"/>
    <cellStyle name="Normal 9 6" xfId="267"/>
    <cellStyle name="Normal_Feuil2" xfId="7"/>
    <cellStyle name="Normal_GTA 21066 A - Liste conso - Bilan puissance IFD1" xfId="8"/>
    <cellStyle name="Normale_annexe 7 - VCS" xfId="168"/>
    <cellStyle name="Pourcentage 2" xfId="169"/>
    <cellStyle name="Pourcentage 2 2" xfId="170"/>
    <cellStyle name="PS" xfId="171"/>
    <cellStyle name="Satisfaisant 2" xfId="172"/>
    <cellStyle name="Sortie 2" xfId="173"/>
    <cellStyle name="Standard_quote" xfId="174"/>
    <cellStyle name="Texte explicatif 2" xfId="175"/>
    <cellStyle name="Texte1" xfId="6"/>
    <cellStyle name="Titre 2" xfId="176"/>
    <cellStyle name="Titre 1 2" xfId="177"/>
    <cellStyle name="Titre 2 2" xfId="178"/>
    <cellStyle name="Titre 3 2" xfId="179"/>
    <cellStyle name="Titre 4 2" xfId="180"/>
    <cellStyle name="Total 2" xfId="181"/>
    <cellStyle name="Valuta_fiches-af1-2-3 TS" xfId="182"/>
    <cellStyle name="Vérification 2" xfId="183"/>
  </cellStyles>
  <dxfs count="0"/>
  <tableStyles count="0" defaultTableStyle="TableStyleMedium9" defaultPivotStyle="PivotStyleLight16"/>
  <colors>
    <mruColors>
      <color rgb="FFFFFFCC"/>
      <color rgb="FFCCFFCC"/>
      <color rgb="FF66FFCC"/>
      <color rgb="FF0000FF"/>
      <color rgb="FFCCF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37</xdr:row>
      <xdr:rowOff>180975</xdr:rowOff>
    </xdr:from>
    <xdr:to>
      <xdr:col>19</xdr:col>
      <xdr:colOff>81280</xdr:colOff>
      <xdr:row>42</xdr:row>
      <xdr:rowOff>0</xdr:rowOff>
    </xdr:to>
    <xdr:sp macro="" textlink="">
      <xdr:nvSpPr>
        <xdr:cNvPr id="4" name="Text Box 25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724025" y="8820150"/>
          <a:ext cx="3272155" cy="847725"/>
        </a:xfrm>
        <a:prstGeom prst="rect">
          <a:avLst/>
        </a:prstGeom>
        <a:noFill/>
        <a:ln w="28575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fr-FR" sz="1400" b="1" u="sng">
              <a:solidFill>
                <a:srgbClr val="FF0000"/>
              </a:solidFill>
              <a:effectLst/>
              <a:latin typeface="Arial Narrow"/>
              <a:ea typeface="Times New Roman"/>
              <a:cs typeface="Times New Roman"/>
            </a:rPr>
            <a:t>DIFFUSION RESTREINTE</a:t>
          </a:r>
          <a:endParaRPr lang="fr-FR" sz="1000">
            <a:effectLst/>
            <a:latin typeface="Arial"/>
            <a:ea typeface="Times New Roman"/>
            <a:cs typeface="Times New Roman"/>
          </a:endParaRPr>
        </a:p>
        <a:p>
          <a:pPr algn="ctr">
            <a:spcAft>
              <a:spcPts val="0"/>
            </a:spcAft>
          </a:pPr>
          <a:r>
            <a:rPr lang="fr-FR" sz="1400">
              <a:solidFill>
                <a:srgbClr val="FF0000"/>
              </a:solidFill>
              <a:effectLst/>
              <a:latin typeface="Arial Narrow"/>
              <a:ea typeface="Times New Roman"/>
              <a:cs typeface="Tahoma"/>
            </a:rPr>
            <a:t>Ce document ne doit être communiqué</a:t>
          </a:r>
          <a:endParaRPr lang="fr-FR" sz="1000">
            <a:effectLst/>
            <a:latin typeface="Arial"/>
            <a:ea typeface="Times New Roman"/>
            <a:cs typeface="Times New Roman"/>
          </a:endParaRPr>
        </a:p>
        <a:p>
          <a:pPr algn="ctr">
            <a:spcAft>
              <a:spcPts val="0"/>
            </a:spcAft>
          </a:pPr>
          <a:r>
            <a:rPr lang="fr-FR" sz="1400">
              <a:solidFill>
                <a:srgbClr val="FF0000"/>
              </a:solidFill>
              <a:effectLst/>
              <a:latin typeface="Arial Narrow"/>
              <a:ea typeface="Times New Roman"/>
              <a:cs typeface="Tahoma"/>
            </a:rPr>
            <a:t>qu’aux personnes qualifiées pour le connaître</a:t>
          </a:r>
          <a:endParaRPr lang="fr-FR" sz="1000">
            <a:effectLst/>
            <a:latin typeface="Arial"/>
            <a:ea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180975</xdr:colOff>
      <xdr:row>0</xdr:row>
      <xdr:rowOff>57150</xdr:rowOff>
    </xdr:from>
    <xdr:to>
      <xdr:col>3</xdr:col>
      <xdr:colOff>133350</xdr:colOff>
      <xdr:row>4</xdr:row>
      <xdr:rowOff>226061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57150"/>
          <a:ext cx="1057275" cy="1054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2</xdr:col>
      <xdr:colOff>0</xdr:colOff>
      <xdr:row>0</xdr:row>
      <xdr:rowOff>0</xdr:rowOff>
    </xdr:to>
    <xdr:grpSp>
      <xdr:nvGrpSpPr>
        <xdr:cNvPr id="7172" name="Group 1">
          <a:extLst>
            <a:ext uri="{FF2B5EF4-FFF2-40B4-BE49-F238E27FC236}">
              <a16:creationId xmlns:a16="http://schemas.microsoft.com/office/drawing/2014/main" id="{00000000-0008-0000-0200-0000041C0000}"/>
            </a:ext>
          </a:extLst>
        </xdr:cNvPr>
        <xdr:cNvGrpSpPr>
          <a:grpSpLocks/>
        </xdr:cNvGrpSpPr>
      </xdr:nvGrpSpPr>
      <xdr:grpSpPr bwMode="auto">
        <a:xfrm>
          <a:off x="171450" y="0"/>
          <a:ext cx="7946781" cy="0"/>
          <a:chOff x="933" y="924"/>
          <a:chExt cx="1956" cy="1439"/>
        </a:xfrm>
      </xdr:grpSpPr>
      <xdr:pic>
        <xdr:nvPicPr>
          <xdr:cNvPr id="7173" name="Picture 2" descr="technip_46mm_coul_07_03">
            <a:extLst>
              <a:ext uri="{FF2B5EF4-FFF2-40B4-BE49-F238E27FC236}">
                <a16:creationId xmlns:a16="http://schemas.microsoft.com/office/drawing/2014/main" id="{00000000-0008-0000-0200-0000051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5" y="924"/>
            <a:ext cx="1675" cy="6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174" name="Picture 3">
            <a:extLst>
              <a:ext uri="{FF2B5EF4-FFF2-40B4-BE49-F238E27FC236}">
                <a16:creationId xmlns:a16="http://schemas.microsoft.com/office/drawing/2014/main" id="{00000000-0008-0000-0200-0000061C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3" y="1583"/>
            <a:ext cx="1956" cy="7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2"/>
  <sheetViews>
    <sheetView view="pageBreakPreview" topLeftCell="A4" zoomScale="115" zoomScaleNormal="100" zoomScaleSheetLayoutView="115" workbookViewId="0">
      <selection activeCell="A6" sqref="A6:Z7"/>
    </sheetView>
  </sheetViews>
  <sheetFormatPr baseColWidth="10" defaultColWidth="11.42578125" defaultRowHeight="15.75"/>
  <cols>
    <col min="1" max="1" width="9.42578125" style="15" customWidth="1"/>
    <col min="2" max="26" width="3.5703125" style="15" customWidth="1"/>
    <col min="27" max="16384" width="11.42578125" style="15"/>
  </cols>
  <sheetData>
    <row r="1" spans="1:26">
      <c r="A1" s="13"/>
      <c r="B1" s="13"/>
      <c r="C1" s="13"/>
      <c r="D1" s="13"/>
      <c r="E1" s="13"/>
      <c r="F1" s="13"/>
      <c r="G1" s="13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s="28" customFormat="1" ht="18" customHeight="1">
      <c r="A2" s="38"/>
      <c r="B2" s="38"/>
      <c r="C2" s="38"/>
      <c r="D2" s="38"/>
      <c r="E2" s="16" t="s">
        <v>12</v>
      </c>
      <c r="F2" s="38"/>
      <c r="G2" s="16"/>
      <c r="H2" s="16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s="28" customFormat="1" ht="18">
      <c r="A3" s="38"/>
      <c r="B3" s="38"/>
      <c r="C3" s="38"/>
      <c r="D3" s="38"/>
      <c r="E3" s="16" t="s">
        <v>13</v>
      </c>
      <c r="F3" s="38"/>
      <c r="G3" s="16"/>
      <c r="H3" s="16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s="28" customFormat="1" ht="18" customHeight="1">
      <c r="A4" s="38"/>
      <c r="B4" s="38"/>
      <c r="C4" s="38"/>
      <c r="D4" s="38"/>
      <c r="E4" s="266" t="s">
        <v>21</v>
      </c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19"/>
      <c r="Z4" s="19"/>
    </row>
    <row r="5" spans="1:26" s="28" customFormat="1" ht="18">
      <c r="A5" s="38"/>
      <c r="B5" s="38"/>
      <c r="C5" s="38"/>
      <c r="D5" s="38"/>
      <c r="E5" s="38"/>
      <c r="F5" s="38"/>
      <c r="G5" s="16"/>
      <c r="H5" s="16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s="28" customFormat="1" ht="60.75" customHeight="1">
      <c r="A6" s="267" t="s">
        <v>135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</row>
    <row r="7" spans="1:26" s="28" customFormat="1" ht="20.100000000000001" customHeight="1">
      <c r="A7" s="267"/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</row>
    <row r="8" spans="1:26" ht="13.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5.75" customHeight="1">
      <c r="A9" s="275" t="s">
        <v>90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7"/>
    </row>
    <row r="10" spans="1:26" ht="15.75" customHeight="1">
      <c r="A10" s="278"/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80"/>
    </row>
    <row r="11" spans="1:26" ht="15.75" customHeight="1">
      <c r="A11" s="278"/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80"/>
    </row>
    <row r="12" spans="1:26" ht="15.75" customHeight="1">
      <c r="A12" s="278"/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80"/>
    </row>
    <row r="13" spans="1:26" ht="15.75" customHeight="1">
      <c r="A13" s="278"/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80"/>
    </row>
    <row r="14" spans="1:26" ht="15.75" customHeight="1">
      <c r="A14" s="278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80"/>
    </row>
    <row r="15" spans="1:26" ht="15.75" customHeight="1">
      <c r="A15" s="278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80"/>
    </row>
    <row r="16" spans="1:26" ht="15.75" customHeight="1">
      <c r="A16" s="278"/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80"/>
    </row>
    <row r="17" spans="1:26" ht="15.75" customHeight="1">
      <c r="A17" s="278"/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80"/>
    </row>
    <row r="18" spans="1:26" ht="15.75" customHeight="1">
      <c r="A18" s="278"/>
      <c r="B18" s="279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279"/>
      <c r="Y18" s="279"/>
      <c r="Z18" s="280"/>
    </row>
    <row r="19" spans="1:26" ht="15.75" customHeight="1">
      <c r="A19" s="278"/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80"/>
    </row>
    <row r="20" spans="1:26" ht="15.75" customHeight="1">
      <c r="A20" s="278"/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80"/>
    </row>
    <row r="21" spans="1:26" ht="15.75" customHeight="1">
      <c r="A21" s="278"/>
      <c r="B21" s="279"/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80"/>
    </row>
    <row r="22" spans="1:26" ht="15.75" customHeight="1">
      <c r="A22" s="278"/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80"/>
    </row>
    <row r="23" spans="1:26" ht="15.75" customHeight="1">
      <c r="A23" s="278"/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80"/>
    </row>
    <row r="24" spans="1:26" ht="15.75" customHeight="1">
      <c r="A24" s="278"/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80"/>
    </row>
    <row r="25" spans="1:26" ht="15.75" customHeight="1">
      <c r="A25" s="278"/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80"/>
    </row>
    <row r="26" spans="1:26" ht="15.75" customHeight="1">
      <c r="A26" s="278"/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80"/>
    </row>
    <row r="27" spans="1:26" ht="15.75" customHeight="1">
      <c r="A27" s="281"/>
      <c r="B27" s="282"/>
      <c r="C27" s="282"/>
      <c r="D27" s="282"/>
      <c r="E27" s="282"/>
      <c r="F27" s="282"/>
      <c r="G27" s="282"/>
      <c r="H27" s="282"/>
      <c r="I27" s="282"/>
      <c r="J27" s="282"/>
      <c r="K27" s="282"/>
      <c r="L27" s="282"/>
      <c r="M27" s="282"/>
      <c r="N27" s="282"/>
      <c r="O27" s="282"/>
      <c r="P27" s="282"/>
      <c r="Q27" s="282"/>
      <c r="R27" s="282"/>
      <c r="S27" s="282"/>
      <c r="T27" s="282"/>
      <c r="U27" s="282"/>
      <c r="V27" s="282"/>
      <c r="W27" s="282"/>
      <c r="X27" s="282"/>
      <c r="Y27" s="282"/>
      <c r="Z27" s="283"/>
    </row>
    <row r="28" spans="1:26" ht="15.7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70"/>
      <c r="Y28" s="270"/>
      <c r="Z28" s="270"/>
    </row>
    <row r="29" spans="1:26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70"/>
      <c r="Y29" s="270"/>
      <c r="Z29" s="270"/>
    </row>
    <row r="30" spans="1:26">
      <c r="A30" s="22" t="s">
        <v>14</v>
      </c>
      <c r="B30" s="23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>
      <c r="A31" s="274" t="s">
        <v>91</v>
      </c>
      <c r="B31" s="274"/>
      <c r="C31" s="274"/>
      <c r="D31" s="274"/>
      <c r="E31" s="274"/>
      <c r="F31" s="274"/>
      <c r="G31" s="274"/>
      <c r="H31" s="274"/>
      <c r="I31" s="274"/>
      <c r="J31" s="274"/>
      <c r="K31" s="274"/>
      <c r="L31" s="274"/>
      <c r="M31" s="274"/>
      <c r="N31" s="274"/>
      <c r="O31" s="274"/>
      <c r="P31" s="274"/>
      <c r="Q31" s="274"/>
      <c r="R31" s="274"/>
      <c r="S31" s="274"/>
      <c r="T31" s="274"/>
      <c r="U31" s="274"/>
      <c r="V31" s="274"/>
      <c r="W31" s="274"/>
      <c r="X31" s="274"/>
      <c r="Y31" s="274"/>
      <c r="Z31" s="274"/>
    </row>
    <row r="32" spans="1:26">
      <c r="A32" s="274"/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74"/>
      <c r="Z32" s="274"/>
    </row>
    <row r="33" spans="1:27">
      <c r="A33" s="274"/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  <c r="P33" s="274"/>
      <c r="Q33" s="274"/>
      <c r="R33" s="274"/>
      <c r="S33" s="274"/>
      <c r="T33" s="274"/>
      <c r="U33" s="274"/>
      <c r="V33" s="274"/>
      <c r="W33" s="274"/>
      <c r="X33" s="274"/>
      <c r="Y33" s="274"/>
      <c r="Z33" s="274"/>
    </row>
    <row r="34" spans="1:27" ht="43.5" customHeight="1">
      <c r="A34" s="24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3"/>
    </row>
    <row r="35" spans="1:27" ht="33" customHeight="1">
      <c r="A35" s="271" t="s">
        <v>134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  <c r="O35" s="272"/>
      <c r="P35" s="272"/>
      <c r="Q35" s="272"/>
      <c r="R35" s="272"/>
      <c r="S35" s="272"/>
      <c r="T35" s="272"/>
      <c r="U35" s="272"/>
      <c r="V35" s="272"/>
      <c r="W35" s="272"/>
      <c r="X35" s="272"/>
      <c r="Y35" s="272"/>
      <c r="Z35" s="273"/>
      <c r="AA35" s="23"/>
    </row>
    <row r="36" spans="1:27" ht="12.7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 spans="1:27" ht="15.75" customHeight="1">
      <c r="A37" s="268" t="s">
        <v>15</v>
      </c>
      <c r="B37" s="268"/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</row>
    <row r="38" spans="1:27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7" ht="18" customHeight="1">
      <c r="A39" s="269"/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269"/>
      <c r="S39" s="269"/>
      <c r="T39" s="269"/>
      <c r="U39" s="269"/>
      <c r="V39" s="269"/>
      <c r="W39" s="269"/>
      <c r="X39" s="269"/>
      <c r="Y39" s="269"/>
      <c r="Z39" s="269"/>
    </row>
    <row r="40" spans="1:27">
      <c r="W40" s="29"/>
    </row>
    <row r="41" spans="1:27">
      <c r="W41" s="29"/>
    </row>
    <row r="42" spans="1:27">
      <c r="W42" s="29"/>
    </row>
    <row r="48" spans="1:27" s="26" customFormat="1" ht="15.75" customHeight="1"/>
    <row r="49" s="26" customFormat="1" ht="15.75" customHeight="1"/>
    <row r="51" s="27" customFormat="1" ht="15.75" customHeight="1"/>
    <row r="53" s="27" customFormat="1" ht="15.75" customHeight="1"/>
    <row r="192" ht="6" customHeight="1"/>
  </sheetData>
  <customSheetViews>
    <customSheetView guid="{6904F8EA-05D0-4C32-9C8F-9FDC247900E9}" showPageBreaks="1" fitToPage="1" printArea="1" view="pageBreakPreview">
      <selection activeCell="AF6" sqref="AF6"/>
      <pageMargins left="0.59055118110236227" right="0.39370078740157483" top="0.98425196850393704" bottom="0.74803149606299213" header="0.51181102362204722" footer="0.31496062992125984"/>
      <printOptions horizontalCentered="1"/>
      <pageSetup paperSize="9" scale="80" fitToHeight="0" orientation="portrait" r:id="rId1"/>
      <headerFooter alignWithMargins="0">
        <oddHeader>&amp;LProjets EXA1 - SIDAM
DPGF Lots CFI/CFIs
SIM EXAHN RED CDC 22504002 A&amp;C&amp;A&amp;R&amp;P/&amp;N</oddHeader>
      </headerFooter>
    </customSheetView>
    <customSheetView guid="{CF170D04-3B29-4164-8D57-F226E3D7A8C5}" showPageBreaks="1" fitToPage="1" printArea="1" view="pageBreakPreview">
      <selection activeCell="AF6" sqref="AF6"/>
      <pageMargins left="0.59055118110236227" right="0.39370078740157483" top="0.98425196850393704" bottom="0.74803149606299213" header="0.51181102362204722" footer="0.31496062992125984"/>
      <printOptions horizontalCentered="1"/>
      <pageSetup paperSize="9" scale="80" fitToHeight="0" orientation="portrait" r:id="rId2"/>
      <headerFooter alignWithMargins="0">
        <oddHeader>&amp;LProjets EXA1 - SIDAM
DPGF Lots CFI/CFIs
SIM EXAHN RED CDC 22504002 A&amp;C&amp;A&amp;R&amp;P/&amp;N</oddHeader>
      </headerFooter>
    </customSheetView>
    <customSheetView guid="{D9345EF7-68BE-4E2F-B431-35089802B04B}" showPageBreaks="1" fitToPage="1" printArea="1" view="pageBreakPreview">
      <selection activeCell="AB7" sqref="AB7"/>
      <pageMargins left="0.59055118110236227" right="0.39370078740157483" top="0.98425196850393704" bottom="0.74803149606299213" header="0.51181102362204722" footer="0.31496062992125984"/>
      <printOptions horizontalCentered="1"/>
      <pageSetup paperSize="9" scale="80" fitToHeight="0" orientation="portrait" r:id="rId3"/>
      <headerFooter alignWithMargins="0">
        <oddHeader>&amp;LProjets EXA1 - SIDAM
DPGF Lots CFI/CFIs
SIM EXAHN RED CDC 22504002 A&amp;C&amp;A&amp;R&amp;P/&amp;N</oddHeader>
      </headerFooter>
    </customSheetView>
  </customSheetViews>
  <mergeCells count="8">
    <mergeCell ref="E4:X4"/>
    <mergeCell ref="A6:Z7"/>
    <mergeCell ref="A37:Z37"/>
    <mergeCell ref="A39:Z39"/>
    <mergeCell ref="X28:Z29"/>
    <mergeCell ref="A35:Z35"/>
    <mergeCell ref="A31:Z33"/>
    <mergeCell ref="A9:Z27"/>
  </mergeCells>
  <pageMargins left="0.70866141732283472" right="0.70866141732283472" top="0.98425196850393704" bottom="0.74803149606299213" header="0.31496062992125984" footer="0.31496062992125984"/>
  <pageSetup paperSize="9" scale="90" orientation="portrait" r:id="rId4"/>
  <headerFooter>
    <oddHeader>&amp;LProjet EXASCALE Phase 2
DPGF Marché Aménagement salle B2T1T2 TGCC
EXASCALE-RED-CDC-100-00644_A&amp;C&amp;12&amp;A</oddHeader>
    <oddFooter>&amp;C&amp;"-,Gras"&amp;14&amp;KFF0000DIFFUSION RESTREINTE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G18"/>
  <sheetViews>
    <sheetView showGridLines="0" view="pageBreakPreview" zoomScale="80" zoomScaleNormal="100" zoomScaleSheetLayoutView="80" zoomScalePageLayoutView="85" workbookViewId="0">
      <selection activeCell="B9" sqref="B9"/>
    </sheetView>
  </sheetViews>
  <sheetFormatPr baseColWidth="10" defaultColWidth="11.42578125" defaultRowHeight="12.75"/>
  <cols>
    <col min="1" max="1" width="16.42578125" style="5" customWidth="1"/>
    <col min="2" max="2" width="80.28515625" style="6" customWidth="1"/>
    <col min="3" max="3" width="20.7109375" style="7" customWidth="1"/>
    <col min="4" max="5" width="20.7109375" style="5" customWidth="1"/>
    <col min="6" max="6" width="20.5703125" style="5" customWidth="1"/>
    <col min="7" max="7" width="19" style="5" customWidth="1"/>
    <col min="8" max="16384" width="11.42578125" style="5"/>
  </cols>
  <sheetData>
    <row r="1" spans="1:7" ht="13.5" thickBot="1"/>
    <row r="2" spans="1:7" ht="18.75" customHeight="1">
      <c r="A2" s="286" t="s">
        <v>20</v>
      </c>
      <c r="B2" s="287"/>
      <c r="C2" s="287"/>
      <c r="D2" s="287"/>
      <c r="E2" s="288"/>
      <c r="F2" s="4"/>
    </row>
    <row r="3" spans="1:7" ht="63.75" customHeight="1">
      <c r="A3" s="289"/>
      <c r="B3" s="290"/>
      <c r="C3" s="290"/>
      <c r="D3" s="290"/>
      <c r="E3" s="291"/>
      <c r="F3" s="4"/>
    </row>
    <row r="4" spans="1:7" ht="64.5" customHeight="1" thickBot="1">
      <c r="A4" s="292"/>
      <c r="B4" s="293"/>
      <c r="C4" s="293"/>
      <c r="D4" s="293"/>
      <c r="E4" s="294"/>
      <c r="F4" s="4"/>
    </row>
    <row r="5" spans="1:7" ht="18.75" customHeight="1" thickBot="1">
      <c r="F5" s="4"/>
    </row>
    <row r="6" spans="1:7" ht="35.1" customHeight="1">
      <c r="A6" s="225" t="s">
        <v>16</v>
      </c>
      <c r="B6" s="226" t="s">
        <v>66</v>
      </c>
      <c r="C6" s="227" t="s">
        <v>8</v>
      </c>
      <c r="D6" s="227" t="s">
        <v>7</v>
      </c>
      <c r="E6" s="228" t="s">
        <v>5</v>
      </c>
      <c r="F6" s="4"/>
      <c r="G6" s="4"/>
    </row>
    <row r="7" spans="1:7">
      <c r="A7" s="295" t="s">
        <v>136</v>
      </c>
      <c r="B7" s="229"/>
      <c r="C7" s="230"/>
      <c r="D7" s="231"/>
      <c r="E7" s="232"/>
      <c r="F7" s="4"/>
      <c r="G7" s="4"/>
    </row>
    <row r="8" spans="1:7" ht="14.1" customHeight="1">
      <c r="A8" s="296"/>
      <c r="B8" s="297" t="s">
        <v>29</v>
      </c>
      <c r="C8" s="298"/>
      <c r="D8" s="298"/>
      <c r="E8" s="299"/>
      <c r="F8" s="4"/>
      <c r="G8" s="4"/>
    </row>
    <row r="9" spans="1:7" s="9" customFormat="1">
      <c r="A9" s="296"/>
      <c r="B9" s="233" t="str">
        <f>'DPGF EXASCALE P2'!B4</f>
        <v>Exigences transverses</v>
      </c>
      <c r="C9" s="234">
        <f>'DPGF EXASCALE P2'!G6</f>
        <v>0</v>
      </c>
      <c r="D9" s="234">
        <f>'DPGF EXASCALE P2'!K6</f>
        <v>0</v>
      </c>
      <c r="E9" s="235">
        <f>C9+D9</f>
        <v>0</v>
      </c>
      <c r="F9" s="4"/>
    </row>
    <row r="10" spans="1:7" s="9" customFormat="1">
      <c r="A10" s="296"/>
      <c r="B10" s="233" t="str">
        <f>'DPGF EXASCALE P2'!B8</f>
        <v>Etudes et Organisation</v>
      </c>
      <c r="C10" s="234">
        <f>'DPGF EXASCALE P2'!G17</f>
        <v>0</v>
      </c>
      <c r="D10" s="234">
        <f>'DPGF EXASCALE P2'!K17</f>
        <v>0</v>
      </c>
      <c r="E10" s="235">
        <f t="shared" ref="E10:E14" si="0">C10+D10</f>
        <v>0</v>
      </c>
      <c r="F10" s="4"/>
    </row>
    <row r="11" spans="1:7" s="9" customFormat="1">
      <c r="A11" s="296"/>
      <c r="B11" s="233" t="str">
        <f>'DPGF EXASCALE P2'!B19</f>
        <v xml:space="preserve">POSTE 1 : Travaux Gros-Œuvre (GO) et Second Œuvre (SO) </v>
      </c>
      <c r="C11" s="234">
        <f>'DPGF EXASCALE P2'!G52</f>
        <v>0</v>
      </c>
      <c r="D11" s="234">
        <f>'DPGF EXASCALE P2'!K52</f>
        <v>0</v>
      </c>
      <c r="E11" s="235">
        <f t="shared" si="0"/>
        <v>0</v>
      </c>
      <c r="F11" s="4"/>
    </row>
    <row r="12" spans="1:7" s="9" customFormat="1">
      <c r="A12" s="296"/>
      <c r="B12" s="233" t="s">
        <v>35</v>
      </c>
      <c r="C12" s="234">
        <f>'DPGF EXASCALE P2'!G75</f>
        <v>0</v>
      </c>
      <c r="D12" s="234">
        <f>'DPGF EXASCALE P2'!K75</f>
        <v>0</v>
      </c>
      <c r="E12" s="235">
        <f t="shared" si="0"/>
        <v>0</v>
      </c>
      <c r="F12" s="4"/>
    </row>
    <row r="13" spans="1:7" s="9" customFormat="1">
      <c r="A13" s="296"/>
      <c r="B13" s="233" t="str">
        <f>'DPGF EXASCALE P2'!B77</f>
        <v>POSTE 3 : Lot CVC-F</v>
      </c>
      <c r="C13" s="234">
        <f>'DPGF EXASCALE P2'!G87</f>
        <v>0</v>
      </c>
      <c r="D13" s="234">
        <f>'DPGF EXASCALE P2'!K87</f>
        <v>0</v>
      </c>
      <c r="E13" s="235">
        <f t="shared" si="0"/>
        <v>0</v>
      </c>
      <c r="F13" s="4"/>
    </row>
    <row r="14" spans="1:7" s="9" customFormat="1" ht="13.5" thickBot="1">
      <c r="A14" s="296"/>
      <c r="B14" s="233" t="str">
        <f>'DPGF EXASCALE P2'!B89</f>
        <v>POSTE 4 : Lot CFI</v>
      </c>
      <c r="C14" s="234">
        <f>'DPGF EXASCALE P2'!G100</f>
        <v>0</v>
      </c>
      <c r="D14" s="234">
        <f>'DPGF EXASCALE P2'!K100</f>
        <v>0</v>
      </c>
      <c r="E14" s="236">
        <f t="shared" si="0"/>
        <v>0</v>
      </c>
      <c r="F14" s="4"/>
    </row>
    <row r="15" spans="1:7" s="9" customFormat="1" ht="27" customHeight="1" thickBot="1">
      <c r="A15" s="296"/>
      <c r="B15" s="237" t="s">
        <v>127</v>
      </c>
      <c r="C15" s="238">
        <f>SUM(C9:C14)</f>
        <v>0</v>
      </c>
      <c r="D15" s="238">
        <f>SUM(D9:D14)</f>
        <v>0</v>
      </c>
      <c r="E15" s="239">
        <f>SUM(E9:E14)</f>
        <v>0</v>
      </c>
      <c r="F15" s="4"/>
    </row>
    <row r="16" spans="1:7" s="9" customFormat="1" ht="13.5" thickBot="1">
      <c r="A16" s="296"/>
      <c r="B16" s="300" t="s">
        <v>67</v>
      </c>
      <c r="C16" s="301"/>
      <c r="D16" s="301"/>
      <c r="E16" s="302"/>
      <c r="F16" s="4"/>
    </row>
    <row r="17" spans="1:7" s="9" customFormat="1" ht="45" customHeight="1" thickBot="1">
      <c r="A17" s="296"/>
      <c r="B17" s="240" t="s">
        <v>87</v>
      </c>
      <c r="C17" s="303"/>
      <c r="D17" s="304"/>
      <c r="E17" s="241">
        <f>(E15*5)/100</f>
        <v>0</v>
      </c>
      <c r="F17" s="4"/>
      <c r="G17" s="4"/>
    </row>
    <row r="18" spans="1:7" s="10" customFormat="1" ht="33.75" customHeight="1" thickBot="1">
      <c r="A18" s="284" t="s">
        <v>88</v>
      </c>
      <c r="B18" s="285"/>
      <c r="C18" s="285"/>
      <c r="D18" s="285"/>
      <c r="E18" s="265">
        <f>E15+E17</f>
        <v>0</v>
      </c>
      <c r="F18" s="11"/>
      <c r="G18" s="11"/>
    </row>
  </sheetData>
  <customSheetViews>
    <customSheetView guid="{6904F8EA-05D0-4C32-9C8F-9FDC247900E9}" showGridLines="0" fitToPage="1">
      <selection activeCell="H21" sqref="H21"/>
      <pageMargins left="0.78740157480314965" right="0.78740157480314965" top="0.98425196850393704" bottom="0.98425196850393704" header="0.51181102362204722" footer="0.51181102362204722"/>
      <printOptions horizontalCentered="1"/>
      <pageSetup paperSize="9" scale="57" fitToHeight="2" orientation="portrait" r:id="rId1"/>
      <headerFooter alignWithMargins="0">
        <oddHeader>&amp;LProjets EXA1 - SIDAM
DPGF Lots CFI/CFIs
SIM EXAHN RED CDC 22504002 A&amp;C&amp;A&amp;R&amp;P/&amp;N</oddHeader>
      </headerFooter>
    </customSheetView>
    <customSheetView guid="{CF170D04-3B29-4164-8D57-F226E3D7A8C5}" showGridLines="0" fitToPage="1" printArea="1">
      <selection activeCell="F21" sqref="F21"/>
      <pageMargins left="0.78740157480314965" right="0.78740157480314965" top="0.98425196850393704" bottom="0.98425196850393704" header="0.51181102362204722" footer="0.51181102362204722"/>
      <printOptions horizontalCentered="1"/>
      <pageSetup paperSize="9" scale="57" fitToHeight="2" orientation="portrait" r:id="rId2"/>
      <headerFooter alignWithMargins="0">
        <oddHeader>&amp;LProjets EXA1 - SIDAM
DPGF Lots CFI/CFIs
SIM EXAHN RED CDC 22504002 A&amp;C&amp;A&amp;R&amp;P/&amp;N</oddHeader>
      </headerFooter>
    </customSheetView>
    <customSheetView guid="{D9345EF7-68BE-4E2F-B431-35089802B04B}" showPageBreaks="1" showGridLines="0" fitToPage="1" printArea="1">
      <selection activeCell="H21" sqref="H21"/>
      <pageMargins left="0.78740157480314965" right="0.78740157480314965" top="0.98425196850393704" bottom="0.98425196850393704" header="0.51181102362204722" footer="0.51181102362204722"/>
      <printOptions horizontalCentered="1"/>
      <pageSetup paperSize="9" scale="57" fitToHeight="2" orientation="portrait" r:id="rId3"/>
      <headerFooter alignWithMargins="0">
        <oddHeader>&amp;LProjets EXA1 - SIDAM
DPGF Lots CFI/CFIs
SIM EXAHN RED CDC 22504002 A&amp;C&amp;A&amp;R&amp;P/&amp;N</oddHeader>
      </headerFooter>
    </customSheetView>
  </customSheetViews>
  <mergeCells count="6">
    <mergeCell ref="A18:D18"/>
    <mergeCell ref="A2:E4"/>
    <mergeCell ref="A7:A17"/>
    <mergeCell ref="B8:E8"/>
    <mergeCell ref="B16:E16"/>
    <mergeCell ref="C17:D17"/>
  </mergeCells>
  <phoneticPr fontId="10" type="noConversion"/>
  <pageMargins left="0.70866141732283472" right="0.70866141732283472" top="0.98425196850393704" bottom="0.74803149606299213" header="0.31496062992125984" footer="0.31496062992125984"/>
  <pageSetup paperSize="9" scale="84" orientation="landscape" r:id="rId4"/>
  <headerFooter>
    <oddHeader>&amp;LProjet EXASCALE Phase 2
DPGF Marché Aménagement salle B2T1T2 TGCC
EXASCALE-RED-CDC-100-00644_A&amp;C&amp;12&amp;A</oddHeader>
    <oddFooter>&amp;C&amp;"-,Gras"&amp;14&amp;KFF0000DIFFUSION RESTREINTE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L104"/>
  <sheetViews>
    <sheetView tabSelected="1" view="pageBreakPreview" topLeftCell="A13" zoomScale="130" zoomScaleNormal="85" zoomScaleSheetLayoutView="130" zoomScalePageLayoutView="85" workbookViewId="0">
      <selection activeCell="B31" sqref="B31"/>
    </sheetView>
  </sheetViews>
  <sheetFormatPr baseColWidth="10" defaultColWidth="11.28515625" defaultRowHeight="15" outlineLevelRow="2" outlineLevelCol="2"/>
  <cols>
    <col min="1" max="1" width="11.7109375" style="60" customWidth="1"/>
    <col min="2" max="2" width="110" style="1" customWidth="1"/>
    <col min="3" max="3" width="32.85546875" style="1" customWidth="1"/>
    <col min="4" max="4" width="7.85546875" style="12" customWidth="1" outlineLevel="2"/>
    <col min="5" max="5" width="12.140625" style="69" customWidth="1" outlineLevel="2"/>
    <col min="6" max="6" width="12.140625" style="80" customWidth="1" outlineLevel="2"/>
    <col min="7" max="7" width="18.7109375" style="80" customWidth="1" outlineLevel="1"/>
    <col min="8" max="8" width="7.85546875" style="64" customWidth="1" outlineLevel="2"/>
    <col min="9" max="9" width="12.140625" style="69" customWidth="1" outlineLevel="2"/>
    <col min="10" max="10" width="14.85546875" style="101" customWidth="1" outlineLevel="2"/>
    <col min="11" max="11" width="17.5703125" style="80" customWidth="1" outlineLevel="1"/>
    <col min="12" max="12" width="20.7109375" style="80" customWidth="1"/>
    <col min="13" max="16384" width="11.28515625" style="1"/>
  </cols>
  <sheetData>
    <row r="1" spans="1:12" ht="15.75" thickBot="1"/>
    <row r="2" spans="1:12" s="37" customFormat="1" ht="15.75">
      <c r="A2" s="305" t="s">
        <v>60</v>
      </c>
      <c r="B2" s="307" t="s">
        <v>1</v>
      </c>
      <c r="C2" s="307" t="s">
        <v>61</v>
      </c>
      <c r="D2" s="313" t="s">
        <v>8</v>
      </c>
      <c r="E2" s="313"/>
      <c r="F2" s="313"/>
      <c r="G2" s="314"/>
      <c r="H2" s="315" t="s">
        <v>7</v>
      </c>
      <c r="I2" s="316"/>
      <c r="J2" s="316"/>
      <c r="K2" s="317"/>
      <c r="L2" s="311" t="s">
        <v>3</v>
      </c>
    </row>
    <row r="3" spans="1:12" s="2" customFormat="1" ht="16.5" thickBot="1">
      <c r="A3" s="306"/>
      <c r="B3" s="308"/>
      <c r="C3" s="308"/>
      <c r="D3" s="162" t="s">
        <v>10</v>
      </c>
      <c r="E3" s="163" t="s">
        <v>0</v>
      </c>
      <c r="F3" s="164" t="s">
        <v>2</v>
      </c>
      <c r="G3" s="165" t="s">
        <v>9</v>
      </c>
      <c r="H3" s="166" t="s">
        <v>10</v>
      </c>
      <c r="I3" s="167" t="s">
        <v>0</v>
      </c>
      <c r="J3" s="164" t="s">
        <v>2</v>
      </c>
      <c r="K3" s="165" t="s">
        <v>9</v>
      </c>
      <c r="L3" s="312"/>
    </row>
    <row r="4" spans="1:12" s="200" customFormat="1" ht="15.75">
      <c r="A4" s="189" t="s">
        <v>62</v>
      </c>
      <c r="B4" s="190" t="s">
        <v>63</v>
      </c>
      <c r="C4" s="191"/>
      <c r="D4" s="192"/>
      <c r="E4" s="193"/>
      <c r="F4" s="194"/>
      <c r="G4" s="195"/>
      <c r="H4" s="196"/>
      <c r="I4" s="197"/>
      <c r="J4" s="197"/>
      <c r="K4" s="198"/>
      <c r="L4" s="199"/>
    </row>
    <row r="5" spans="1:12" s="200" customFormat="1" ht="43.5" customHeight="1" outlineLevel="1">
      <c r="A5" s="187"/>
      <c r="B5" s="224" t="s">
        <v>64</v>
      </c>
      <c r="C5" s="188"/>
      <c r="D5" s="201" t="s">
        <v>89</v>
      </c>
      <c r="E5" s="32"/>
      <c r="F5" s="202"/>
      <c r="G5" s="203">
        <f>E5*F5</f>
        <v>0</v>
      </c>
      <c r="H5" s="201" t="s">
        <v>89</v>
      </c>
      <c r="I5" s="204"/>
      <c r="J5" s="202"/>
      <c r="K5" s="203">
        <f>I5*J5</f>
        <v>0</v>
      </c>
      <c r="L5" s="143">
        <f>G5+K5</f>
        <v>0</v>
      </c>
    </row>
    <row r="6" spans="1:12" s="214" customFormat="1" ht="15.75">
      <c r="A6" s="138"/>
      <c r="B6" s="205" t="str">
        <f>"SOUS-TOTAL "&amp;B4</f>
        <v>SOUS-TOTAL Exigences transverses</v>
      </c>
      <c r="C6" s="206"/>
      <c r="D6" s="207"/>
      <c r="E6" s="208"/>
      <c r="F6" s="209"/>
      <c r="G6" s="210">
        <f>G5</f>
        <v>0</v>
      </c>
      <c r="H6" s="211"/>
      <c r="I6" s="212"/>
      <c r="J6" s="212"/>
      <c r="K6" s="210">
        <f>K5</f>
        <v>0</v>
      </c>
      <c r="L6" s="213">
        <f>L5</f>
        <v>0</v>
      </c>
    </row>
    <row r="7" spans="1:12" s="214" customFormat="1" ht="15.75" thickBot="1">
      <c r="A7" s="215"/>
      <c r="B7" s="216"/>
      <c r="C7" s="217"/>
      <c r="D7" s="218"/>
      <c r="E7" s="219"/>
      <c r="F7" s="220"/>
      <c r="G7" s="221"/>
      <c r="H7" s="222"/>
      <c r="I7" s="220"/>
      <c r="J7" s="220"/>
      <c r="K7" s="221"/>
      <c r="L7" s="223"/>
    </row>
    <row r="8" spans="1:12" s="41" customFormat="1" ht="15.75">
      <c r="A8" s="61" t="s">
        <v>34</v>
      </c>
      <c r="B8" s="172" t="s">
        <v>65</v>
      </c>
      <c r="C8" s="150"/>
      <c r="D8" s="40"/>
      <c r="E8" s="76"/>
      <c r="F8" s="81"/>
      <c r="G8" s="99"/>
      <c r="H8" s="65"/>
      <c r="I8" s="71"/>
      <c r="J8" s="102"/>
      <c r="K8" s="99"/>
      <c r="L8" s="86"/>
    </row>
    <row r="9" spans="1:12" s="8" customFormat="1" ht="12.75" outlineLevel="1">
      <c r="A9" s="59"/>
      <c r="B9" s="173" t="s">
        <v>31</v>
      </c>
      <c r="C9" s="151"/>
      <c r="D9" s="139" t="s">
        <v>39</v>
      </c>
      <c r="E9" s="253"/>
      <c r="F9" s="254"/>
      <c r="G9" s="87">
        <f>E9*F9</f>
        <v>0</v>
      </c>
      <c r="H9" s="35" t="s">
        <v>62</v>
      </c>
      <c r="I9" s="72"/>
      <c r="J9" s="103"/>
      <c r="K9" s="87">
        <f>I9*J9</f>
        <v>0</v>
      </c>
      <c r="L9" s="88">
        <f t="shared" ref="L9:L16" si="0">G9+K9</f>
        <v>0</v>
      </c>
    </row>
    <row r="10" spans="1:12" s="8" customFormat="1" ht="12.75" outlineLevel="1">
      <c r="A10" s="59"/>
      <c r="B10" s="174" t="s">
        <v>24</v>
      </c>
      <c r="C10" s="152"/>
      <c r="D10" s="139" t="s">
        <v>39</v>
      </c>
      <c r="E10" s="255"/>
      <c r="F10" s="256"/>
      <c r="G10" s="89">
        <f t="shared" ref="G10:G16" si="1">E10*F10</f>
        <v>0</v>
      </c>
      <c r="H10" s="35" t="s">
        <v>62</v>
      </c>
      <c r="I10" s="73"/>
      <c r="J10" s="104"/>
      <c r="K10" s="89">
        <f t="shared" ref="K10:K16" si="2">I10*J10</f>
        <v>0</v>
      </c>
      <c r="L10" s="88">
        <f t="shared" si="0"/>
        <v>0</v>
      </c>
    </row>
    <row r="11" spans="1:12" s="8" customFormat="1" ht="12.75" outlineLevel="1">
      <c r="A11" s="59"/>
      <c r="B11" s="174" t="s">
        <v>6</v>
      </c>
      <c r="C11" s="152"/>
      <c r="D11" s="139" t="s">
        <v>39</v>
      </c>
      <c r="E11" s="255"/>
      <c r="F11" s="256"/>
      <c r="G11" s="89">
        <f t="shared" si="1"/>
        <v>0</v>
      </c>
      <c r="H11" s="35" t="s">
        <v>62</v>
      </c>
      <c r="I11" s="73"/>
      <c r="J11" s="104"/>
      <c r="K11" s="89">
        <f t="shared" si="2"/>
        <v>0</v>
      </c>
      <c r="L11" s="88">
        <f t="shared" si="0"/>
        <v>0</v>
      </c>
    </row>
    <row r="12" spans="1:12" s="8" customFormat="1" ht="12.75" outlineLevel="1">
      <c r="A12" s="59"/>
      <c r="B12" s="174" t="s">
        <v>32</v>
      </c>
      <c r="C12" s="152"/>
      <c r="D12" s="139" t="s">
        <v>39</v>
      </c>
      <c r="E12" s="255"/>
      <c r="F12" s="256"/>
      <c r="G12" s="89">
        <f t="shared" ref="G12" si="3">E12*F12</f>
        <v>0</v>
      </c>
      <c r="H12" s="35" t="s">
        <v>62</v>
      </c>
      <c r="I12" s="73"/>
      <c r="J12" s="104"/>
      <c r="K12" s="89">
        <f t="shared" si="2"/>
        <v>0</v>
      </c>
      <c r="L12" s="88">
        <f t="shared" ref="L12" si="4">G12+K12</f>
        <v>0</v>
      </c>
    </row>
    <row r="13" spans="1:12" s="8" customFormat="1" ht="12.75" outlineLevel="1">
      <c r="A13" s="59"/>
      <c r="B13" s="174" t="s">
        <v>33</v>
      </c>
      <c r="C13" s="152"/>
      <c r="D13" s="139" t="s">
        <v>39</v>
      </c>
      <c r="E13" s="255"/>
      <c r="F13" s="256"/>
      <c r="G13" s="89">
        <f>E13*F13</f>
        <v>0</v>
      </c>
      <c r="H13" s="35" t="s">
        <v>62</v>
      </c>
      <c r="I13" s="33"/>
      <c r="J13" s="105"/>
      <c r="K13" s="89">
        <f>I13*J13</f>
        <v>0</v>
      </c>
      <c r="L13" s="90">
        <f t="shared" si="0"/>
        <v>0</v>
      </c>
    </row>
    <row r="14" spans="1:12" s="8" customFormat="1" ht="12.75" outlineLevel="1">
      <c r="A14" s="59"/>
      <c r="B14" s="174" t="s">
        <v>11</v>
      </c>
      <c r="C14" s="152"/>
      <c r="D14" s="139" t="s">
        <v>39</v>
      </c>
      <c r="E14" s="255"/>
      <c r="F14" s="256"/>
      <c r="G14" s="89">
        <f>E14*F14</f>
        <v>0</v>
      </c>
      <c r="H14" s="35" t="s">
        <v>62</v>
      </c>
      <c r="I14" s="73"/>
      <c r="J14" s="104"/>
      <c r="K14" s="89">
        <f>I14*J14</f>
        <v>0</v>
      </c>
      <c r="L14" s="88">
        <f t="shared" si="0"/>
        <v>0</v>
      </c>
    </row>
    <row r="15" spans="1:12" s="8" customFormat="1" ht="12.75" outlineLevel="1">
      <c r="A15" s="59"/>
      <c r="B15" s="174" t="s">
        <v>30</v>
      </c>
      <c r="C15" s="152"/>
      <c r="D15" s="139" t="s">
        <v>39</v>
      </c>
      <c r="E15" s="255"/>
      <c r="F15" s="256"/>
      <c r="G15" s="89">
        <f t="shared" ref="G15" si="5">E15*F15</f>
        <v>0</v>
      </c>
      <c r="H15" s="35" t="s">
        <v>62</v>
      </c>
      <c r="I15" s="73"/>
      <c r="J15" s="104"/>
      <c r="K15" s="89">
        <f t="shared" ref="K15" si="6">I15*J15</f>
        <v>0</v>
      </c>
      <c r="L15" s="88">
        <f t="shared" si="0"/>
        <v>0</v>
      </c>
    </row>
    <row r="16" spans="1:12" s="8" customFormat="1" ht="12.75" outlineLevel="1">
      <c r="A16" s="59"/>
      <c r="B16" s="174" t="s">
        <v>22</v>
      </c>
      <c r="C16" s="152"/>
      <c r="D16" s="139" t="s">
        <v>39</v>
      </c>
      <c r="E16" s="255"/>
      <c r="F16" s="257"/>
      <c r="G16" s="89">
        <f t="shared" si="1"/>
        <v>0</v>
      </c>
      <c r="H16" s="35" t="s">
        <v>62</v>
      </c>
      <c r="I16" s="73"/>
      <c r="J16" s="104"/>
      <c r="K16" s="89">
        <f t="shared" si="2"/>
        <v>0</v>
      </c>
      <c r="L16" s="88">
        <f t="shared" si="0"/>
        <v>0</v>
      </c>
    </row>
    <row r="17" spans="1:12" ht="15.75">
      <c r="A17" s="59"/>
      <c r="B17" s="175" t="str">
        <f>"SOUS-TOTAL "&amp;B8</f>
        <v>SOUS-TOTAL Etudes et Organisation</v>
      </c>
      <c r="C17" s="153"/>
      <c r="D17" s="30"/>
      <c r="E17" s="77"/>
      <c r="F17" s="83"/>
      <c r="G17" s="91">
        <f>SUM(G9:G16)</f>
        <v>0</v>
      </c>
      <c r="H17" s="66"/>
      <c r="I17" s="74"/>
      <c r="J17" s="106"/>
      <c r="K17" s="91">
        <f>SUM(K9:K16)</f>
        <v>0</v>
      </c>
      <c r="L17" s="92">
        <f>G17+K17</f>
        <v>0</v>
      </c>
    </row>
    <row r="18" spans="1:12">
      <c r="A18" s="168"/>
      <c r="B18" s="176"/>
      <c r="C18" s="154"/>
      <c r="D18" s="34"/>
      <c r="E18" s="70"/>
      <c r="F18" s="84"/>
      <c r="G18" s="93"/>
      <c r="H18" s="67"/>
      <c r="I18" s="70"/>
      <c r="J18" s="107"/>
      <c r="K18" s="93"/>
      <c r="L18" s="94"/>
    </row>
    <row r="19" spans="1:12" ht="15.75">
      <c r="A19" s="62" t="s">
        <v>37</v>
      </c>
      <c r="B19" s="175" t="s">
        <v>92</v>
      </c>
      <c r="C19" s="153"/>
      <c r="D19" s="30"/>
      <c r="E19" s="77"/>
      <c r="F19" s="83"/>
      <c r="G19" s="100"/>
      <c r="H19" s="66"/>
      <c r="I19" s="74"/>
      <c r="J19" s="106"/>
      <c r="K19" s="100"/>
      <c r="L19" s="95"/>
    </row>
    <row r="20" spans="1:12" s="8" customFormat="1" ht="12.75" outlineLevel="1">
      <c r="A20" s="169" t="s">
        <v>50</v>
      </c>
      <c r="B20" s="145" t="s">
        <v>93</v>
      </c>
      <c r="C20" s="155"/>
      <c r="D20" s="131"/>
      <c r="E20" s="132"/>
      <c r="F20" s="133"/>
      <c r="G20" s="134"/>
      <c r="H20" s="135"/>
      <c r="I20" s="132"/>
      <c r="J20" s="132"/>
      <c r="K20" s="134"/>
      <c r="L20" s="136">
        <f t="shared" ref="L20" si="7">G20+K20</f>
        <v>0</v>
      </c>
    </row>
    <row r="21" spans="1:12" s="8" customFormat="1" ht="12.75" outlineLevel="2">
      <c r="A21" s="59"/>
      <c r="B21" s="177" t="s">
        <v>137</v>
      </c>
      <c r="C21" s="156"/>
      <c r="D21" s="139" t="s">
        <v>39</v>
      </c>
      <c r="E21" s="32"/>
      <c r="F21" s="82"/>
      <c r="G21" s="87">
        <f t="shared" ref="G21:G23" si="8">E21*F21</f>
        <v>0</v>
      </c>
      <c r="H21" s="35" t="s">
        <v>51</v>
      </c>
      <c r="I21" s="72"/>
      <c r="J21" s="103"/>
      <c r="K21" s="87">
        <f t="shared" ref="K21:K23" si="9">I21*J21</f>
        <v>0</v>
      </c>
      <c r="L21" s="88">
        <f>G21+K21</f>
        <v>0</v>
      </c>
    </row>
    <row r="22" spans="1:12" s="8" customFormat="1" ht="12.75" outlineLevel="2">
      <c r="A22" s="59"/>
      <c r="B22" s="177" t="s">
        <v>95</v>
      </c>
      <c r="C22" s="156"/>
      <c r="D22" s="139" t="s">
        <v>39</v>
      </c>
      <c r="E22" s="32"/>
      <c r="F22" s="82"/>
      <c r="G22" s="87">
        <f t="shared" ref="G22" si="10">E22*F22</f>
        <v>0</v>
      </c>
      <c r="H22" s="35" t="s">
        <v>51</v>
      </c>
      <c r="I22" s="72"/>
      <c r="J22" s="103"/>
      <c r="K22" s="87">
        <f t="shared" ref="K22" si="11">I22*J22</f>
        <v>0</v>
      </c>
      <c r="L22" s="88">
        <f>G22+K22</f>
        <v>0</v>
      </c>
    </row>
    <row r="23" spans="1:12" s="8" customFormat="1" ht="12.75" outlineLevel="2">
      <c r="A23" s="59"/>
      <c r="B23" s="177" t="s">
        <v>94</v>
      </c>
      <c r="C23" s="156"/>
      <c r="D23" s="139" t="s">
        <v>39</v>
      </c>
      <c r="E23" s="32"/>
      <c r="F23" s="82"/>
      <c r="G23" s="87">
        <f t="shared" si="8"/>
        <v>0</v>
      </c>
      <c r="H23" s="35" t="s">
        <v>53</v>
      </c>
      <c r="I23" s="72"/>
      <c r="J23" s="103"/>
      <c r="K23" s="87">
        <f t="shared" si="9"/>
        <v>0</v>
      </c>
      <c r="L23" s="88">
        <f t="shared" ref="L23" si="12">G23+K23</f>
        <v>0</v>
      </c>
    </row>
    <row r="24" spans="1:12" s="8" customFormat="1" ht="12.75" outlineLevel="1">
      <c r="A24" s="59"/>
      <c r="B24" s="178" t="str">
        <f>"Sous-total " &amp;B20</f>
        <v>Sous-total Sous-poste 1.1 : Dépose des chaises de supportage et du faux-plancher</v>
      </c>
      <c r="C24" s="157"/>
      <c r="D24" s="131"/>
      <c r="E24" s="132"/>
      <c r="F24" s="133"/>
      <c r="G24" s="134">
        <f>SUM(G21:G23)</f>
        <v>0</v>
      </c>
      <c r="H24" s="135"/>
      <c r="I24" s="132"/>
      <c r="J24" s="132"/>
      <c r="K24" s="134">
        <f>SUM(K21:K23)</f>
        <v>0</v>
      </c>
      <c r="L24" s="134">
        <f>SUM(L21:L23)</f>
        <v>0</v>
      </c>
    </row>
    <row r="25" spans="1:12" s="8" customFormat="1" ht="12.75" outlineLevel="1">
      <c r="A25" s="59"/>
      <c r="B25" s="179"/>
      <c r="C25" s="158"/>
      <c r="D25" s="31"/>
      <c r="E25" s="32"/>
      <c r="F25" s="82"/>
      <c r="G25" s="87"/>
      <c r="H25" s="35"/>
      <c r="I25" s="72"/>
      <c r="J25" s="103"/>
      <c r="K25" s="87"/>
      <c r="L25" s="88"/>
    </row>
    <row r="26" spans="1:12" s="137" customFormat="1" ht="13.5" customHeight="1" outlineLevel="1">
      <c r="A26" s="169" t="s">
        <v>52</v>
      </c>
      <c r="B26" s="145" t="s">
        <v>96</v>
      </c>
      <c r="C26" s="155"/>
      <c r="D26" s="131"/>
      <c r="E26" s="132"/>
      <c r="F26" s="133"/>
      <c r="G26" s="134"/>
      <c r="H26" s="135"/>
      <c r="I26" s="132"/>
      <c r="J26" s="132"/>
      <c r="K26" s="134"/>
      <c r="L26" s="136"/>
    </row>
    <row r="27" spans="1:12" s="137" customFormat="1" ht="14.1" customHeight="1" outlineLevel="2">
      <c r="A27" s="170"/>
      <c r="B27" s="180" t="s">
        <v>99</v>
      </c>
      <c r="C27" s="159"/>
      <c r="D27" s="139" t="s">
        <v>39</v>
      </c>
      <c r="E27" s="140"/>
      <c r="F27" s="141"/>
      <c r="G27" s="142">
        <f>E27*F27</f>
        <v>0</v>
      </c>
      <c r="H27" s="139" t="s">
        <v>62</v>
      </c>
      <c r="I27" s="140"/>
      <c r="J27" s="141"/>
      <c r="K27" s="142">
        <f>I27*J27</f>
        <v>0</v>
      </c>
      <c r="L27" s="143">
        <f>G27+K27</f>
        <v>0</v>
      </c>
    </row>
    <row r="28" spans="1:12" s="137" customFormat="1" ht="14.1" customHeight="1" outlineLevel="2">
      <c r="A28" s="170"/>
      <c r="B28" s="180" t="s">
        <v>148</v>
      </c>
      <c r="C28" s="159"/>
      <c r="D28" s="139" t="s">
        <v>39</v>
      </c>
      <c r="E28" s="140"/>
      <c r="F28" s="141"/>
      <c r="G28" s="142">
        <f>E28*F28</f>
        <v>0</v>
      </c>
      <c r="H28" s="139" t="s">
        <v>23</v>
      </c>
      <c r="I28" s="140"/>
      <c r="J28" s="141"/>
      <c r="K28" s="142">
        <f>I28*J28</f>
        <v>0</v>
      </c>
      <c r="L28" s="143">
        <f>G28+K28</f>
        <v>0</v>
      </c>
    </row>
    <row r="29" spans="1:12" s="137" customFormat="1" ht="14.1" customHeight="1" outlineLevel="2">
      <c r="A29" s="170"/>
      <c r="B29" s="180" t="s">
        <v>97</v>
      </c>
      <c r="C29" s="159"/>
      <c r="D29" s="139" t="s">
        <v>39</v>
      </c>
      <c r="E29" s="140"/>
      <c r="F29" s="141"/>
      <c r="G29" s="142">
        <f>E29*F29</f>
        <v>0</v>
      </c>
      <c r="H29" s="139" t="s">
        <v>98</v>
      </c>
      <c r="I29" s="140"/>
      <c r="J29" s="141"/>
      <c r="K29" s="142">
        <f>I29*J29</f>
        <v>0</v>
      </c>
      <c r="L29" s="143">
        <f>G29+K29</f>
        <v>0</v>
      </c>
    </row>
    <row r="30" spans="1:12" s="137" customFormat="1" ht="14.1" customHeight="1" outlineLevel="2">
      <c r="A30" s="170"/>
      <c r="B30" s="180" t="s">
        <v>138</v>
      </c>
      <c r="C30" s="159"/>
      <c r="D30" s="139" t="s">
        <v>39</v>
      </c>
      <c r="E30" s="140"/>
      <c r="F30" s="141"/>
      <c r="G30" s="142">
        <f>E30*F30</f>
        <v>0</v>
      </c>
      <c r="H30" s="139" t="s">
        <v>23</v>
      </c>
      <c r="I30" s="140"/>
      <c r="J30" s="141"/>
      <c r="K30" s="142">
        <f>I30*J30</f>
        <v>0</v>
      </c>
      <c r="L30" s="143">
        <f>G30+K30</f>
        <v>0</v>
      </c>
    </row>
    <row r="31" spans="1:12" s="137" customFormat="1" ht="14.1" customHeight="1" outlineLevel="1">
      <c r="A31" s="171"/>
      <c r="B31" s="145" t="str">
        <f>"Sous-total "&amp;B26</f>
        <v>Sous-total Sous-poste 1.2 : Mise en œuvre d’armatures de renfort dans la dalle béton</v>
      </c>
      <c r="C31" s="155"/>
      <c r="D31" s="144"/>
      <c r="E31" s="145"/>
      <c r="F31" s="146"/>
      <c r="G31" s="147">
        <f>SUM(G27:G30)</f>
        <v>0</v>
      </c>
      <c r="H31" s="148"/>
      <c r="I31" s="149"/>
      <c r="J31" s="146"/>
      <c r="K31" s="147">
        <f>SUM(K27:K30)</f>
        <v>0</v>
      </c>
      <c r="L31" s="147">
        <f>SUM(L27:L30)</f>
        <v>0</v>
      </c>
    </row>
    <row r="32" spans="1:12" s="8" customFormat="1" ht="12.75" outlineLevel="1">
      <c r="A32" s="59"/>
      <c r="B32" s="179"/>
      <c r="C32" s="158"/>
      <c r="D32" s="31"/>
      <c r="E32" s="32"/>
      <c r="F32" s="82"/>
      <c r="G32" s="87"/>
      <c r="H32" s="35"/>
      <c r="I32" s="72"/>
      <c r="J32" s="103"/>
      <c r="K32" s="87"/>
      <c r="L32" s="88"/>
    </row>
    <row r="33" spans="1:12" s="8" customFormat="1" ht="12.75" outlineLevel="1">
      <c r="A33" s="169" t="s">
        <v>54</v>
      </c>
      <c r="B33" s="145" t="s">
        <v>113</v>
      </c>
      <c r="C33" s="155"/>
      <c r="D33" s="131"/>
      <c r="E33" s="132"/>
      <c r="F33" s="133"/>
      <c r="G33" s="134"/>
      <c r="H33" s="135"/>
      <c r="I33" s="132"/>
      <c r="J33" s="132"/>
      <c r="K33" s="134"/>
      <c r="L33" s="136">
        <f t="shared" ref="L33" si="13">G33+K33</f>
        <v>0</v>
      </c>
    </row>
    <row r="34" spans="1:12" s="8" customFormat="1" ht="12.75" outlineLevel="2">
      <c r="A34" s="59"/>
      <c r="B34" s="258" t="s">
        <v>100</v>
      </c>
      <c r="C34" s="259"/>
      <c r="D34" s="260" t="s">
        <v>39</v>
      </c>
      <c r="E34" s="140"/>
      <c r="F34" s="141"/>
      <c r="G34" s="142">
        <f>E34*F34</f>
        <v>0</v>
      </c>
      <c r="H34" s="260" t="s">
        <v>51</v>
      </c>
      <c r="I34" s="140"/>
      <c r="J34" s="140"/>
      <c r="K34" s="261">
        <f>I34*J34</f>
        <v>0</v>
      </c>
      <c r="L34" s="143">
        <f>G34+K34</f>
        <v>0</v>
      </c>
    </row>
    <row r="35" spans="1:12" s="8" customFormat="1" ht="12.75" outlineLevel="2">
      <c r="A35" s="59"/>
      <c r="B35" s="258" t="s">
        <v>101</v>
      </c>
      <c r="C35" s="259"/>
      <c r="D35" s="260" t="s">
        <v>39</v>
      </c>
      <c r="E35" s="140"/>
      <c r="F35" s="141"/>
      <c r="G35" s="142">
        <f>E35*F35</f>
        <v>0</v>
      </c>
      <c r="H35" s="260" t="s">
        <v>80</v>
      </c>
      <c r="I35" s="140"/>
      <c r="J35" s="140"/>
      <c r="K35" s="261"/>
      <c r="L35" s="143"/>
    </row>
    <row r="36" spans="1:12" s="8" customFormat="1" ht="12.75" outlineLevel="2">
      <c r="A36" s="59"/>
      <c r="B36" s="258" t="s">
        <v>102</v>
      </c>
      <c r="C36" s="259"/>
      <c r="D36" s="260" t="s">
        <v>39</v>
      </c>
      <c r="E36" s="140"/>
      <c r="F36" s="141"/>
      <c r="G36" s="142">
        <f>E36*F36</f>
        <v>0</v>
      </c>
      <c r="H36" s="260" t="s">
        <v>51</v>
      </c>
      <c r="I36" s="140"/>
      <c r="J36" s="140"/>
      <c r="K36" s="261">
        <f>I36*J36</f>
        <v>0</v>
      </c>
      <c r="L36" s="143">
        <f>G36+K36</f>
        <v>0</v>
      </c>
    </row>
    <row r="37" spans="1:12" s="8" customFormat="1" ht="12.75" outlineLevel="2">
      <c r="A37" s="59"/>
      <c r="B37" s="258" t="s">
        <v>139</v>
      </c>
      <c r="C37" s="262"/>
      <c r="D37" s="260" t="s">
        <v>39</v>
      </c>
      <c r="E37" s="140"/>
      <c r="F37" s="141"/>
      <c r="G37" s="142">
        <f>E37*F37</f>
        <v>0</v>
      </c>
      <c r="H37" s="260" t="s">
        <v>51</v>
      </c>
      <c r="I37" s="140"/>
      <c r="J37" s="140"/>
      <c r="K37" s="261">
        <f>I37*J37</f>
        <v>0</v>
      </c>
      <c r="L37" s="143">
        <f>G37+K37</f>
        <v>0</v>
      </c>
    </row>
    <row r="38" spans="1:12" s="8" customFormat="1" ht="12.75" outlineLevel="1">
      <c r="A38" s="59"/>
      <c r="B38" s="178" t="str">
        <f>"Sous-total " &amp;B33</f>
        <v>Sous-total Sous-poste 1.3 : Résine de rebouchage des fissures</v>
      </c>
      <c r="C38" s="157"/>
      <c r="D38" s="131"/>
      <c r="E38" s="132"/>
      <c r="F38" s="133"/>
      <c r="G38" s="134">
        <f>SUM(G34:G37)</f>
        <v>0</v>
      </c>
      <c r="H38" s="135"/>
      <c r="I38" s="132"/>
      <c r="J38" s="132"/>
      <c r="K38" s="134">
        <f>SUM(K34:K37)</f>
        <v>0</v>
      </c>
      <c r="L38" s="134">
        <f>SUM(L34:L37)</f>
        <v>0</v>
      </c>
    </row>
    <row r="39" spans="1:12" s="8" customFormat="1" ht="12.75" outlineLevel="1">
      <c r="A39" s="59"/>
      <c r="B39" s="179"/>
      <c r="C39" s="158"/>
      <c r="D39" s="31"/>
      <c r="E39" s="32"/>
      <c r="F39" s="82"/>
      <c r="G39" s="87"/>
      <c r="H39" s="35"/>
      <c r="I39" s="72"/>
      <c r="J39" s="103"/>
      <c r="K39" s="87"/>
      <c r="L39" s="88"/>
    </row>
    <row r="40" spans="1:12" s="137" customFormat="1" ht="13.5" customHeight="1" outlineLevel="1">
      <c r="A40" s="169" t="s">
        <v>114</v>
      </c>
      <c r="B40" s="145" t="s">
        <v>115</v>
      </c>
      <c r="C40" s="155"/>
      <c r="D40" s="131"/>
      <c r="E40" s="132"/>
      <c r="F40" s="133"/>
      <c r="G40" s="134"/>
      <c r="H40" s="135"/>
      <c r="I40" s="132"/>
      <c r="J40" s="132"/>
      <c r="K40" s="134"/>
      <c r="L40" s="136"/>
    </row>
    <row r="41" spans="1:12" s="137" customFormat="1" ht="14.1" customHeight="1" outlineLevel="2">
      <c r="A41" s="170"/>
      <c r="B41" s="180" t="s">
        <v>55</v>
      </c>
      <c r="C41" s="159"/>
      <c r="D41" s="139" t="s">
        <v>39</v>
      </c>
      <c r="E41" s="140"/>
      <c r="F41" s="141"/>
      <c r="G41" s="142">
        <f>E41*F41</f>
        <v>0</v>
      </c>
      <c r="H41" s="139" t="s">
        <v>80</v>
      </c>
      <c r="I41" s="140"/>
      <c r="J41" s="141"/>
      <c r="K41" s="142">
        <f>I41*J41</f>
        <v>0</v>
      </c>
      <c r="L41" s="143">
        <f>G41+K41</f>
        <v>0</v>
      </c>
    </row>
    <row r="42" spans="1:12" s="8" customFormat="1" ht="12.75" outlineLevel="2">
      <c r="A42" s="59"/>
      <c r="B42" s="177" t="s">
        <v>140</v>
      </c>
      <c r="C42" s="156"/>
      <c r="D42" s="139" t="s">
        <v>39</v>
      </c>
      <c r="E42" s="32"/>
      <c r="F42" s="82"/>
      <c r="G42" s="87">
        <f t="shared" ref="G42" si="14">E42*F42</f>
        <v>0</v>
      </c>
      <c r="H42" s="35" t="s">
        <v>23</v>
      </c>
      <c r="I42" s="72"/>
      <c r="J42" s="103"/>
      <c r="K42" s="87">
        <f t="shared" ref="K42" si="15">I42*J42</f>
        <v>0</v>
      </c>
      <c r="L42" s="88">
        <f t="shared" ref="L42" si="16">G42+K42</f>
        <v>0</v>
      </c>
    </row>
    <row r="43" spans="1:12" s="8" customFormat="1" ht="12.75" outlineLevel="2">
      <c r="A43" s="59"/>
      <c r="B43" s="177" t="s">
        <v>103</v>
      </c>
      <c r="C43" s="156"/>
      <c r="D43" s="139" t="s">
        <v>39</v>
      </c>
      <c r="E43" s="32"/>
      <c r="F43" s="82"/>
      <c r="G43" s="87">
        <f t="shared" ref="G43" si="17">E43*F43</f>
        <v>0</v>
      </c>
      <c r="H43" s="35" t="s">
        <v>23</v>
      </c>
      <c r="I43" s="72"/>
      <c r="J43" s="103"/>
      <c r="K43" s="87">
        <f t="shared" ref="K43" si="18">I43*J43</f>
        <v>0</v>
      </c>
      <c r="L43" s="88">
        <f t="shared" ref="L43" si="19">G43+K43</f>
        <v>0</v>
      </c>
    </row>
    <row r="44" spans="1:12" s="137" customFormat="1" ht="14.1" customHeight="1" outlineLevel="1">
      <c r="A44" s="171"/>
      <c r="B44" s="145" t="str">
        <f>"Sous-total "&amp;B40</f>
        <v>Sous-total Sous-poste 1.4 : Eléments provisoires</v>
      </c>
      <c r="C44" s="155"/>
      <c r="D44" s="144"/>
      <c r="E44" s="145"/>
      <c r="F44" s="146"/>
      <c r="G44" s="147">
        <f>SUM(G41:G42)</f>
        <v>0</v>
      </c>
      <c r="H44" s="148"/>
      <c r="I44" s="149"/>
      <c r="J44" s="146"/>
      <c r="K44" s="147">
        <f t="shared" ref="K44:L44" si="20">SUM(K41:K42)</f>
        <v>0</v>
      </c>
      <c r="L44" s="147">
        <f t="shared" si="20"/>
        <v>0</v>
      </c>
    </row>
    <row r="45" spans="1:12" s="8" customFormat="1" ht="12.75" outlineLevel="1">
      <c r="A45" s="59"/>
      <c r="B45" s="179"/>
      <c r="C45" s="158"/>
      <c r="D45" s="31"/>
      <c r="E45" s="32"/>
      <c r="F45" s="82"/>
      <c r="G45" s="87"/>
      <c r="H45" s="35"/>
      <c r="I45" s="72"/>
      <c r="J45" s="103"/>
      <c r="K45" s="87"/>
      <c r="L45" s="88"/>
    </row>
    <row r="46" spans="1:12" s="137" customFormat="1" ht="13.5" customHeight="1" outlineLevel="1">
      <c r="A46" s="169" t="s">
        <v>82</v>
      </c>
      <c r="B46" s="145" t="s">
        <v>116</v>
      </c>
      <c r="C46" s="155"/>
      <c r="D46" s="131"/>
      <c r="E46" s="132"/>
      <c r="F46" s="133"/>
      <c r="G46" s="134"/>
      <c r="H46" s="135"/>
      <c r="I46" s="132"/>
      <c r="J46" s="132"/>
      <c r="K46" s="134"/>
      <c r="L46" s="136"/>
    </row>
    <row r="47" spans="1:12" s="137" customFormat="1" ht="14.1" customHeight="1" outlineLevel="2">
      <c r="A47" s="170"/>
      <c r="B47" s="180" t="s">
        <v>141</v>
      </c>
      <c r="C47" s="159"/>
      <c r="D47" s="139" t="s">
        <v>39</v>
      </c>
      <c r="E47" s="140"/>
      <c r="F47" s="141"/>
      <c r="G47" s="142">
        <f>E47*F47</f>
        <v>0</v>
      </c>
      <c r="H47" s="139" t="s">
        <v>53</v>
      </c>
      <c r="I47" s="140"/>
      <c r="J47" s="141"/>
      <c r="K47" s="142">
        <f>I47*J47</f>
        <v>0</v>
      </c>
      <c r="L47" s="143">
        <f>G47+K47</f>
        <v>0</v>
      </c>
    </row>
    <row r="48" spans="1:12" s="137" customFormat="1" ht="14.1" customHeight="1" outlineLevel="2">
      <c r="A48" s="170"/>
      <c r="B48" s="180" t="s">
        <v>142</v>
      </c>
      <c r="C48" s="159"/>
      <c r="D48" s="139" t="s">
        <v>39</v>
      </c>
      <c r="E48" s="140"/>
      <c r="F48" s="141"/>
      <c r="G48" s="142">
        <f>E48*F48</f>
        <v>0</v>
      </c>
      <c r="H48" s="139" t="s">
        <v>80</v>
      </c>
      <c r="I48" s="140"/>
      <c r="J48" s="141"/>
      <c r="K48" s="142">
        <f>I48*J48</f>
        <v>0</v>
      </c>
      <c r="L48" s="143">
        <f>G48+K48</f>
        <v>0</v>
      </c>
    </row>
    <row r="49" spans="1:12" s="137" customFormat="1" ht="14.1" customHeight="1" outlineLevel="2">
      <c r="A49" s="170"/>
      <c r="B49" s="180" t="s">
        <v>143</v>
      </c>
      <c r="C49" s="159"/>
      <c r="D49" s="139" t="s">
        <v>39</v>
      </c>
      <c r="E49" s="140"/>
      <c r="F49" s="141"/>
      <c r="G49" s="142">
        <f>E49*F49</f>
        <v>0</v>
      </c>
      <c r="H49" s="139" t="s">
        <v>80</v>
      </c>
      <c r="I49" s="140"/>
      <c r="J49" s="141"/>
      <c r="K49" s="142">
        <f>I49*J49</f>
        <v>0</v>
      </c>
      <c r="L49" s="143">
        <f>G49+K49</f>
        <v>0</v>
      </c>
    </row>
    <row r="50" spans="1:12" s="137" customFormat="1" ht="14.1" customHeight="1" outlineLevel="1">
      <c r="A50" s="171"/>
      <c r="B50" s="145" t="str">
        <f>"Sous-total "&amp;B46</f>
        <v>Sous-total Sous-poste 1.5 : Pose de vitrages dans les cloisons</v>
      </c>
      <c r="C50" s="155"/>
      <c r="D50" s="144"/>
      <c r="E50" s="145"/>
      <c r="F50" s="146"/>
      <c r="G50" s="147">
        <f>SUM(G49:G49)</f>
        <v>0</v>
      </c>
      <c r="H50" s="148"/>
      <c r="I50" s="149"/>
      <c r="J50" s="146"/>
      <c r="K50" s="147">
        <f>SUM(K49:K49)</f>
        <v>0</v>
      </c>
      <c r="L50" s="147">
        <f>SUM(L49:L49)</f>
        <v>0</v>
      </c>
    </row>
    <row r="51" spans="1:12" s="8" customFormat="1" ht="12.75" outlineLevel="1">
      <c r="A51" s="59"/>
      <c r="B51" s="181"/>
      <c r="C51" s="122"/>
      <c r="D51" s="31"/>
      <c r="E51" s="33"/>
      <c r="F51" s="78"/>
      <c r="G51" s="87"/>
      <c r="H51" s="35"/>
      <c r="I51" s="73"/>
      <c r="J51" s="104"/>
      <c r="K51" s="87"/>
      <c r="L51" s="88"/>
    </row>
    <row r="52" spans="1:12" ht="15.75">
      <c r="A52" s="59"/>
      <c r="B52" s="175" t="str">
        <f>"SOUS-TOTAL "&amp;B19</f>
        <v xml:space="preserve">SOUS-TOTAL POSTE 1 : Travaux Gros-Œuvre (GO) et Second Œuvre (SO) </v>
      </c>
      <c r="C52" s="153"/>
      <c r="D52" s="30"/>
      <c r="E52" s="77"/>
      <c r="F52" s="83"/>
      <c r="G52" s="91">
        <f>G24+G31+G44+G38+G50</f>
        <v>0</v>
      </c>
      <c r="H52" s="66"/>
      <c r="I52" s="74"/>
      <c r="J52" s="106"/>
      <c r="K52" s="91">
        <f>K24+K31+K44+K38+K50</f>
        <v>0</v>
      </c>
      <c r="L52" s="98">
        <f>L24+L31+L44+L38+L50</f>
        <v>0</v>
      </c>
    </row>
    <row r="53" spans="1:12" s="3" customFormat="1" ht="15.75">
      <c r="A53" s="63"/>
      <c r="B53" s="182"/>
      <c r="C53" s="160"/>
      <c r="D53" s="36"/>
      <c r="E53" s="75"/>
      <c r="F53" s="85"/>
      <c r="G53" s="96"/>
      <c r="H53" s="68"/>
      <c r="I53" s="75"/>
      <c r="J53" s="85"/>
      <c r="K53" s="96"/>
      <c r="L53" s="97"/>
    </row>
    <row r="54" spans="1:12" ht="15.75">
      <c r="A54" s="62" t="s">
        <v>36</v>
      </c>
      <c r="B54" s="175" t="s">
        <v>35</v>
      </c>
      <c r="C54" s="153"/>
      <c r="D54" s="30"/>
      <c r="E54" s="77"/>
      <c r="F54" s="83"/>
      <c r="G54" s="100"/>
      <c r="H54" s="66"/>
      <c r="I54" s="74"/>
      <c r="J54" s="106"/>
      <c r="K54" s="100"/>
      <c r="L54" s="95"/>
    </row>
    <row r="55" spans="1:12" s="3" customFormat="1" ht="12.75" outlineLevel="1">
      <c r="A55" s="123" t="s">
        <v>38</v>
      </c>
      <c r="B55" s="183" t="s">
        <v>104</v>
      </c>
      <c r="C55" s="161"/>
      <c r="D55" s="124"/>
      <c r="E55" s="125"/>
      <c r="F55" s="126"/>
      <c r="G55" s="127"/>
      <c r="H55" s="128"/>
      <c r="I55" s="125"/>
      <c r="J55" s="129"/>
      <c r="K55" s="127"/>
      <c r="L55" s="130"/>
    </row>
    <row r="56" spans="1:12" s="3" customFormat="1" ht="12.75" outlineLevel="2">
      <c r="A56" s="121"/>
      <c r="B56" s="174" t="s">
        <v>105</v>
      </c>
      <c r="C56" s="151"/>
      <c r="D56" s="31" t="s">
        <v>39</v>
      </c>
      <c r="E56" s="33"/>
      <c r="F56" s="79"/>
      <c r="G56" s="89">
        <f>E56*F56</f>
        <v>0</v>
      </c>
      <c r="H56" s="35" t="s">
        <v>80</v>
      </c>
      <c r="I56" s="33"/>
      <c r="J56" s="108"/>
      <c r="K56" s="89">
        <f>I56*J56</f>
        <v>0</v>
      </c>
      <c r="L56" s="88">
        <f>G56+K56</f>
        <v>0</v>
      </c>
    </row>
    <row r="57" spans="1:12" s="3" customFormat="1" ht="12.75" outlineLevel="2">
      <c r="A57" s="121"/>
      <c r="B57" s="174" t="s">
        <v>106</v>
      </c>
      <c r="C57" s="151"/>
      <c r="D57" s="31" t="s">
        <v>39</v>
      </c>
      <c r="E57" s="33"/>
      <c r="F57" s="79"/>
      <c r="G57" s="89">
        <f t="shared" ref="G57:G59" si="21">E57*F57</f>
        <v>0</v>
      </c>
      <c r="H57" s="35" t="s">
        <v>80</v>
      </c>
      <c r="I57" s="33"/>
      <c r="J57" s="108"/>
      <c r="K57" s="89">
        <f t="shared" ref="K57:K59" si="22">I57*J57</f>
        <v>0</v>
      </c>
      <c r="L57" s="88">
        <f t="shared" ref="L57:L59" si="23">G57+K57</f>
        <v>0</v>
      </c>
    </row>
    <row r="58" spans="1:12" s="3" customFormat="1" ht="12.75" outlineLevel="2">
      <c r="A58" s="121"/>
      <c r="B58" s="174" t="s">
        <v>107</v>
      </c>
      <c r="C58" s="151"/>
      <c r="D58" s="31" t="s">
        <v>39</v>
      </c>
      <c r="E58" s="33"/>
      <c r="F58" s="79"/>
      <c r="G58" s="89">
        <f t="shared" si="21"/>
        <v>0</v>
      </c>
      <c r="H58" s="35" t="s">
        <v>80</v>
      </c>
      <c r="I58" s="33"/>
      <c r="J58" s="108"/>
      <c r="K58" s="89">
        <f t="shared" si="22"/>
        <v>0</v>
      </c>
      <c r="L58" s="88">
        <f t="shared" si="23"/>
        <v>0</v>
      </c>
    </row>
    <row r="59" spans="1:12" s="3" customFormat="1" ht="12.75" outlineLevel="2">
      <c r="A59" s="121"/>
      <c r="B59" s="174" t="s">
        <v>108</v>
      </c>
      <c r="C59" s="151"/>
      <c r="D59" s="31" t="s">
        <v>39</v>
      </c>
      <c r="E59" s="33"/>
      <c r="F59" s="79"/>
      <c r="G59" s="89">
        <f t="shared" si="21"/>
        <v>0</v>
      </c>
      <c r="H59" s="35" t="s">
        <v>80</v>
      </c>
      <c r="I59" s="33"/>
      <c r="J59" s="108"/>
      <c r="K59" s="89">
        <f t="shared" si="22"/>
        <v>0</v>
      </c>
      <c r="L59" s="88">
        <f t="shared" si="23"/>
        <v>0</v>
      </c>
    </row>
    <row r="60" spans="1:12" s="3" customFormat="1" ht="12.75" outlineLevel="2">
      <c r="A60" s="121"/>
      <c r="B60" s="174" t="s">
        <v>109</v>
      </c>
      <c r="C60" s="151"/>
      <c r="D60" s="31" t="s">
        <v>39</v>
      </c>
      <c r="E60" s="33"/>
      <c r="F60" s="79"/>
      <c r="G60" s="89">
        <f t="shared" ref="G60" si="24">E60*F60</f>
        <v>0</v>
      </c>
      <c r="H60" s="35" t="s">
        <v>23</v>
      </c>
      <c r="I60" s="33"/>
      <c r="J60" s="108"/>
      <c r="K60" s="89">
        <f t="shared" ref="K60" si="25">I60*J60</f>
        <v>0</v>
      </c>
      <c r="L60" s="88">
        <f t="shared" ref="L60" si="26">G60+K60</f>
        <v>0</v>
      </c>
    </row>
    <row r="61" spans="1:12" s="3" customFormat="1" ht="12.75" outlineLevel="1">
      <c r="A61" s="121"/>
      <c r="B61" s="183" t="str">
        <f>"Total "&amp;B55</f>
        <v>Total Sous-poste 2.1 : Travaux de dépose des armoires en salle</v>
      </c>
      <c r="C61" s="161"/>
      <c r="D61" s="124"/>
      <c r="E61" s="125"/>
      <c r="F61" s="126"/>
      <c r="G61" s="127">
        <f>SUM(G56:G60)</f>
        <v>0</v>
      </c>
      <c r="H61" s="128"/>
      <c r="I61" s="125"/>
      <c r="J61" s="129"/>
      <c r="K61" s="127">
        <f t="shared" ref="K61:L61" si="27">SUM(K56:K60)</f>
        <v>0</v>
      </c>
      <c r="L61" s="127">
        <f t="shared" si="27"/>
        <v>0</v>
      </c>
    </row>
    <row r="62" spans="1:12" s="3" customFormat="1" ht="12.75" outlineLevel="1">
      <c r="A62" s="121"/>
      <c r="B62" s="174"/>
      <c r="C62" s="151"/>
      <c r="D62" s="31"/>
      <c r="E62" s="33"/>
      <c r="F62" s="79"/>
      <c r="G62" s="89"/>
      <c r="H62" s="35"/>
      <c r="I62" s="33"/>
      <c r="J62" s="108"/>
      <c r="K62" s="89"/>
      <c r="L62" s="88"/>
    </row>
    <row r="63" spans="1:12" s="3" customFormat="1" ht="12.75" outlineLevel="1">
      <c r="A63" s="123" t="s">
        <v>40</v>
      </c>
      <c r="B63" s="183" t="s">
        <v>110</v>
      </c>
      <c r="C63" s="161"/>
      <c r="D63" s="124"/>
      <c r="E63" s="125"/>
      <c r="F63" s="126"/>
      <c r="G63" s="127"/>
      <c r="H63" s="128"/>
      <c r="I63" s="125"/>
      <c r="J63" s="129"/>
      <c r="K63" s="127"/>
      <c r="L63" s="130"/>
    </row>
    <row r="64" spans="1:12" s="3" customFormat="1" ht="12.75" outlineLevel="2">
      <c r="A64" s="121"/>
      <c r="B64" s="174" t="s">
        <v>111</v>
      </c>
      <c r="C64" s="151"/>
      <c r="D64" s="31" t="s">
        <v>39</v>
      </c>
      <c r="E64" s="33"/>
      <c r="F64" s="79"/>
      <c r="G64" s="89">
        <f>E64*F64</f>
        <v>0</v>
      </c>
      <c r="H64" s="35" t="s">
        <v>80</v>
      </c>
      <c r="I64" s="33"/>
      <c r="J64" s="108"/>
      <c r="K64" s="89">
        <f>I64*J64</f>
        <v>0</v>
      </c>
      <c r="L64" s="88">
        <f>G64+K64</f>
        <v>0</v>
      </c>
    </row>
    <row r="65" spans="1:12" s="3" customFormat="1" ht="12.75" outlineLevel="2">
      <c r="A65" s="121"/>
      <c r="B65" s="174" t="s">
        <v>145</v>
      </c>
      <c r="C65" s="151"/>
      <c r="D65" s="31" t="s">
        <v>39</v>
      </c>
      <c r="E65" s="33"/>
      <c r="F65" s="79"/>
      <c r="G65" s="89">
        <f>E65*F65</f>
        <v>0</v>
      </c>
      <c r="H65" s="35" t="s">
        <v>23</v>
      </c>
      <c r="I65" s="33"/>
      <c r="J65" s="108"/>
      <c r="K65" s="89">
        <f>I65*J65</f>
        <v>0</v>
      </c>
      <c r="L65" s="88">
        <f>G65+K65</f>
        <v>0</v>
      </c>
    </row>
    <row r="66" spans="1:12" s="3" customFormat="1" ht="12.75" outlineLevel="2">
      <c r="A66" s="121"/>
      <c r="B66" s="174" t="s">
        <v>112</v>
      </c>
      <c r="C66" s="151"/>
      <c r="D66" s="31" t="s">
        <v>39</v>
      </c>
      <c r="E66" s="33"/>
      <c r="F66" s="79"/>
      <c r="G66" s="89">
        <f>E66*F66</f>
        <v>0</v>
      </c>
      <c r="H66" s="35" t="s">
        <v>80</v>
      </c>
      <c r="I66" s="33"/>
      <c r="J66" s="108"/>
      <c r="K66" s="89">
        <f>I66*J66</f>
        <v>0</v>
      </c>
      <c r="L66" s="88">
        <f>G66+K66</f>
        <v>0</v>
      </c>
    </row>
    <row r="67" spans="1:12" s="3" customFormat="1" ht="12.75" outlineLevel="2">
      <c r="A67" s="121"/>
      <c r="B67" s="174" t="s">
        <v>144</v>
      </c>
      <c r="C67" s="151"/>
      <c r="D67" s="31" t="s">
        <v>39</v>
      </c>
      <c r="E67" s="33"/>
      <c r="F67" s="79"/>
      <c r="G67" s="89">
        <f>E67*F67</f>
        <v>0</v>
      </c>
      <c r="H67" s="35" t="s">
        <v>23</v>
      </c>
      <c r="I67" s="33"/>
      <c r="J67" s="108"/>
      <c r="K67" s="89">
        <f>I67*J67</f>
        <v>0</v>
      </c>
      <c r="L67" s="88">
        <f>G67+K67</f>
        <v>0</v>
      </c>
    </row>
    <row r="68" spans="1:12" s="3" customFormat="1" ht="12.75" outlineLevel="1">
      <c r="A68" s="121"/>
      <c r="B68" s="183" t="str">
        <f>"Total "&amp;B63</f>
        <v>Total Sous-poste 2.2 : Tirage de liaisons vers armoires en salle</v>
      </c>
      <c r="C68" s="161"/>
      <c r="D68" s="124"/>
      <c r="E68" s="125"/>
      <c r="F68" s="126"/>
      <c r="G68" s="127">
        <f>SUM(G64:G67)</f>
        <v>0</v>
      </c>
      <c r="H68" s="128"/>
      <c r="I68" s="125"/>
      <c r="J68" s="129"/>
      <c r="K68" s="127">
        <f t="shared" ref="K68:L68" si="28">SUM(K64:K67)</f>
        <v>0</v>
      </c>
      <c r="L68" s="127">
        <f t="shared" si="28"/>
        <v>0</v>
      </c>
    </row>
    <row r="69" spans="1:12" s="3" customFormat="1" ht="12.75" outlineLevel="1">
      <c r="A69" s="121"/>
      <c r="B69" s="174"/>
      <c r="C69" s="151"/>
      <c r="D69" s="31"/>
      <c r="E69" s="33"/>
      <c r="F69" s="79"/>
      <c r="G69" s="89"/>
      <c r="H69" s="35"/>
      <c r="I69" s="33"/>
      <c r="J69" s="108"/>
      <c r="K69" s="89"/>
      <c r="L69" s="88"/>
    </row>
    <row r="70" spans="1:12" s="3" customFormat="1" ht="12.75" outlineLevel="1">
      <c r="A70" s="123" t="s">
        <v>41</v>
      </c>
      <c r="B70" s="183" t="s">
        <v>117</v>
      </c>
      <c r="C70" s="161"/>
      <c r="D70" s="124"/>
      <c r="E70" s="125"/>
      <c r="F70" s="126"/>
      <c r="G70" s="127"/>
      <c r="H70" s="128"/>
      <c r="I70" s="125"/>
      <c r="J70" s="129"/>
      <c r="K70" s="127"/>
      <c r="L70" s="130"/>
    </row>
    <row r="71" spans="1:12" s="3" customFormat="1" ht="12.75" outlineLevel="2">
      <c r="A71" s="121"/>
      <c r="B71" s="174" t="s">
        <v>118</v>
      </c>
      <c r="C71" s="151"/>
      <c r="D71" s="31" t="s">
        <v>39</v>
      </c>
      <c r="E71" s="33"/>
      <c r="F71" s="79"/>
      <c r="G71" s="89">
        <f>E71*F71</f>
        <v>0</v>
      </c>
      <c r="H71" s="35" t="s">
        <v>80</v>
      </c>
      <c r="I71" s="33"/>
      <c r="J71" s="108"/>
      <c r="K71" s="89">
        <f>I71*J71</f>
        <v>0</v>
      </c>
      <c r="L71" s="88">
        <f>G71+K71</f>
        <v>0</v>
      </c>
    </row>
    <row r="72" spans="1:12" s="3" customFormat="1" ht="12.75" outlineLevel="2">
      <c r="A72" s="121"/>
      <c r="B72" s="174" t="s">
        <v>119</v>
      </c>
      <c r="C72" s="151"/>
      <c r="D72" s="31" t="s">
        <v>39</v>
      </c>
      <c r="E72" s="33"/>
      <c r="F72" s="79"/>
      <c r="G72" s="89">
        <f>E72*F72</f>
        <v>0</v>
      </c>
      <c r="H72" s="35" t="s">
        <v>80</v>
      </c>
      <c r="I72" s="33"/>
      <c r="J72" s="108"/>
      <c r="K72" s="89">
        <f>I72*J72</f>
        <v>0</v>
      </c>
      <c r="L72" s="88">
        <f>G72+K72</f>
        <v>0</v>
      </c>
    </row>
    <row r="73" spans="1:12" s="3" customFormat="1" ht="12.75" outlineLevel="1">
      <c r="A73" s="121"/>
      <c r="B73" s="183" t="str">
        <f>"Total "&amp;B70</f>
        <v>Total Sous-postes 2.3 : Dépose des armoires de pilotage des vannes CVC</v>
      </c>
      <c r="C73" s="161"/>
      <c r="D73" s="124"/>
      <c r="E73" s="125"/>
      <c r="F73" s="126"/>
      <c r="G73" s="127">
        <f>SUM(G71:G72)</f>
        <v>0</v>
      </c>
      <c r="H73" s="128"/>
      <c r="I73" s="125"/>
      <c r="J73" s="129"/>
      <c r="K73" s="127">
        <f>SUM(K71)</f>
        <v>0</v>
      </c>
      <c r="L73" s="127">
        <f>SUM(L71)</f>
        <v>0</v>
      </c>
    </row>
    <row r="74" spans="1:12" s="3" customFormat="1" ht="12.75" outlineLevel="1">
      <c r="A74" s="121"/>
      <c r="B74" s="174"/>
      <c r="C74" s="151"/>
      <c r="D74" s="31"/>
      <c r="E74" s="33"/>
      <c r="F74" s="79"/>
      <c r="G74" s="89"/>
      <c r="H74" s="35"/>
      <c r="I74" s="33"/>
      <c r="J74" s="108"/>
      <c r="K74" s="89"/>
      <c r="L74" s="88"/>
    </row>
    <row r="75" spans="1:12" ht="15.75">
      <c r="A75" s="59"/>
      <c r="B75" s="175" t="str">
        <f>"SOUS-TOTAL "&amp;B54</f>
        <v>SOUS-TOTAL POSTE 2 : Lot CFO</v>
      </c>
      <c r="C75" s="153"/>
      <c r="D75" s="30"/>
      <c r="E75" s="77"/>
      <c r="F75" s="83"/>
      <c r="G75" s="91">
        <f>G61+G68+G73</f>
        <v>0</v>
      </c>
      <c r="H75" s="66"/>
      <c r="I75" s="74"/>
      <c r="J75" s="106"/>
      <c r="K75" s="91">
        <f t="shared" ref="K75:L75" si="29">K61+K68+K73</f>
        <v>0</v>
      </c>
      <c r="L75" s="98">
        <f t="shared" si="29"/>
        <v>0</v>
      </c>
    </row>
    <row r="76" spans="1:12">
      <c r="A76" s="168"/>
      <c r="B76" s="176"/>
      <c r="C76" s="154"/>
      <c r="D76" s="34"/>
      <c r="E76" s="70"/>
      <c r="F76" s="84"/>
      <c r="G76" s="93"/>
      <c r="H76" s="67"/>
      <c r="I76" s="70"/>
      <c r="J76" s="107"/>
      <c r="K76" s="93"/>
      <c r="L76" s="94"/>
    </row>
    <row r="77" spans="1:12" ht="15.75">
      <c r="A77" s="62" t="s">
        <v>42</v>
      </c>
      <c r="B77" s="175" t="s">
        <v>86</v>
      </c>
      <c r="C77" s="153"/>
      <c r="D77" s="30"/>
      <c r="E77" s="77"/>
      <c r="F77" s="83"/>
      <c r="G77" s="100"/>
      <c r="H77" s="66"/>
      <c r="I77" s="74"/>
      <c r="J77" s="106"/>
      <c r="K77" s="100"/>
      <c r="L77" s="95"/>
    </row>
    <row r="78" spans="1:12" s="8" customFormat="1" ht="12.75" outlineLevel="1">
      <c r="A78" s="123" t="s">
        <v>43</v>
      </c>
      <c r="B78" s="183" t="s">
        <v>120</v>
      </c>
      <c r="C78" s="161"/>
      <c r="D78" s="124"/>
      <c r="E78" s="125"/>
      <c r="F78" s="126"/>
      <c r="G78" s="127"/>
      <c r="H78" s="128"/>
      <c r="I78" s="125"/>
      <c r="J78" s="129"/>
      <c r="K78" s="127"/>
      <c r="L78" s="130"/>
    </row>
    <row r="79" spans="1:12" s="39" customFormat="1" ht="12.75" outlineLevel="2">
      <c r="A79" s="121" t="s">
        <v>44</v>
      </c>
      <c r="B79" s="179" t="s">
        <v>121</v>
      </c>
      <c r="C79" s="158"/>
      <c r="D79" s="31" t="s">
        <v>39</v>
      </c>
      <c r="E79" s="33"/>
      <c r="F79" s="79"/>
      <c r="G79" s="89">
        <f>E79*F79</f>
        <v>0</v>
      </c>
      <c r="H79" s="35" t="s">
        <v>80</v>
      </c>
      <c r="I79" s="33"/>
      <c r="J79" s="108"/>
      <c r="K79" s="89">
        <f>I79*J79</f>
        <v>0</v>
      </c>
      <c r="L79" s="88">
        <f>G79+K79</f>
        <v>0</v>
      </c>
    </row>
    <row r="80" spans="1:12" s="39" customFormat="1" ht="12.75" outlineLevel="2">
      <c r="A80" s="121" t="s">
        <v>45</v>
      </c>
      <c r="B80" s="179" t="s">
        <v>122</v>
      </c>
      <c r="C80" s="158"/>
      <c r="D80" s="31" t="s">
        <v>39</v>
      </c>
      <c r="E80" s="33"/>
      <c r="F80" s="79"/>
      <c r="G80" s="89">
        <f>E80*F80</f>
        <v>0</v>
      </c>
      <c r="H80" s="35" t="s">
        <v>80</v>
      </c>
      <c r="I80" s="33"/>
      <c r="J80" s="108"/>
      <c r="K80" s="89">
        <f>I80*J80</f>
        <v>0</v>
      </c>
      <c r="L80" s="88">
        <f t="shared" ref="L80" si="30">G80+K80</f>
        <v>0</v>
      </c>
    </row>
    <row r="81" spans="1:12" s="3" customFormat="1" ht="12.75" outlineLevel="1">
      <c r="A81" s="121"/>
      <c r="B81" s="183" t="str">
        <f>"Total "&amp;B78</f>
        <v>Total Sous-poste 3.1 : : Dépose des antennes d’eau en salle B2T1T2</v>
      </c>
      <c r="C81" s="161"/>
      <c r="D81" s="124"/>
      <c r="E81" s="125"/>
      <c r="F81" s="126"/>
      <c r="G81" s="127">
        <f>SUM(G79:G80)</f>
        <v>0</v>
      </c>
      <c r="H81" s="128"/>
      <c r="I81" s="125"/>
      <c r="J81" s="129"/>
      <c r="K81" s="127">
        <f>SUM(K79:K80)</f>
        <v>0</v>
      </c>
      <c r="L81" s="127">
        <f>SUM(L79:L80)</f>
        <v>0</v>
      </c>
    </row>
    <row r="82" spans="1:12" s="39" customFormat="1" ht="12.75" outlineLevel="1">
      <c r="A82" s="121"/>
      <c r="B82" s="179"/>
      <c r="C82" s="158"/>
      <c r="D82" s="31"/>
      <c r="E82" s="33"/>
      <c r="F82" s="79"/>
      <c r="G82" s="89"/>
      <c r="H82" s="35"/>
      <c r="I82" s="33"/>
      <c r="J82" s="108"/>
      <c r="K82" s="89"/>
      <c r="L82" s="88"/>
    </row>
    <row r="83" spans="1:12" s="39" customFormat="1" ht="12.75" outlineLevel="1">
      <c r="A83" s="123" t="s">
        <v>46</v>
      </c>
      <c r="B83" s="183" t="s">
        <v>47</v>
      </c>
      <c r="C83" s="161"/>
      <c r="D83" s="124"/>
      <c r="E83" s="125"/>
      <c r="F83" s="126"/>
      <c r="G83" s="127"/>
      <c r="H83" s="128"/>
      <c r="I83" s="125"/>
      <c r="J83" s="129"/>
      <c r="K83" s="127"/>
      <c r="L83" s="130"/>
    </row>
    <row r="84" spans="1:12" s="39" customFormat="1" ht="12.75" outlineLevel="2">
      <c r="A84" s="121" t="s">
        <v>48</v>
      </c>
      <c r="B84" s="179" t="s">
        <v>49</v>
      </c>
      <c r="C84" s="158"/>
      <c r="D84" s="31" t="s">
        <v>89</v>
      </c>
      <c r="E84" s="33"/>
      <c r="F84" s="79"/>
      <c r="G84" s="89">
        <f>E84*F84</f>
        <v>0</v>
      </c>
      <c r="H84" s="35" t="s">
        <v>4</v>
      </c>
      <c r="I84" s="33"/>
      <c r="J84" s="108"/>
      <c r="K84" s="89">
        <f>I84*J84</f>
        <v>0</v>
      </c>
      <c r="L84" s="88">
        <f t="shared" ref="L84" si="31">G84+K84</f>
        <v>0</v>
      </c>
    </row>
    <row r="85" spans="1:12" s="3" customFormat="1" ht="12.75" outlineLevel="1">
      <c r="A85" s="121"/>
      <c r="B85" s="183" t="str">
        <f>"Total "&amp;B83</f>
        <v>Total Sous-poste 3.2 : Mise à jour GTB Supervision</v>
      </c>
      <c r="C85" s="161"/>
      <c r="D85" s="124"/>
      <c r="E85" s="125"/>
      <c r="F85" s="126"/>
      <c r="G85" s="127">
        <f>G84</f>
        <v>0</v>
      </c>
      <c r="H85" s="128"/>
      <c r="I85" s="125"/>
      <c r="J85" s="129"/>
      <c r="K85" s="127">
        <f t="shared" ref="K85:L85" si="32">K84</f>
        <v>0</v>
      </c>
      <c r="L85" s="127">
        <f t="shared" si="32"/>
        <v>0</v>
      </c>
    </row>
    <row r="86" spans="1:12" s="39" customFormat="1" ht="12.75" outlineLevel="1">
      <c r="A86" s="121"/>
      <c r="B86" s="179"/>
      <c r="C86" s="158"/>
      <c r="D86" s="31"/>
      <c r="E86" s="33"/>
      <c r="F86" s="79"/>
      <c r="G86" s="89"/>
      <c r="H86" s="35"/>
      <c r="I86" s="33"/>
      <c r="J86" s="108"/>
      <c r="K86" s="89"/>
      <c r="L86" s="88"/>
    </row>
    <row r="87" spans="1:12" ht="15.75">
      <c r="A87" s="59"/>
      <c r="B87" s="175" t="str">
        <f>"SOUS-TOTAL "&amp;B77</f>
        <v>SOUS-TOTAL POSTE 3 : Lot CVC-F</v>
      </c>
      <c r="C87" s="153"/>
      <c r="D87" s="30"/>
      <c r="E87" s="77"/>
      <c r="F87" s="83"/>
      <c r="G87" s="91">
        <f>G85+G81</f>
        <v>0</v>
      </c>
      <c r="H87" s="66"/>
      <c r="I87" s="74"/>
      <c r="J87" s="106"/>
      <c r="K87" s="91">
        <f t="shared" ref="K87:L87" si="33">K85+K81</f>
        <v>0</v>
      </c>
      <c r="L87" s="98">
        <f t="shared" si="33"/>
        <v>0</v>
      </c>
    </row>
    <row r="88" spans="1:12" s="109" customFormat="1" ht="15.75">
      <c r="A88" s="63"/>
      <c r="B88" s="182"/>
      <c r="C88" s="160"/>
      <c r="D88" s="36"/>
      <c r="E88" s="75"/>
      <c r="F88" s="85"/>
      <c r="G88" s="96"/>
      <c r="H88" s="68"/>
      <c r="I88" s="75"/>
      <c r="J88" s="85"/>
      <c r="K88" s="96"/>
      <c r="L88" s="97"/>
    </row>
    <row r="89" spans="1:12" ht="15.75">
      <c r="A89" s="62" t="s">
        <v>57</v>
      </c>
      <c r="B89" s="175" t="s">
        <v>56</v>
      </c>
      <c r="C89" s="153"/>
      <c r="D89" s="30"/>
      <c r="E89" s="77"/>
      <c r="F89" s="83"/>
      <c r="G89" s="100"/>
      <c r="H89" s="66"/>
      <c r="I89" s="74"/>
      <c r="J89" s="106"/>
      <c r="K89" s="100"/>
      <c r="L89" s="95"/>
    </row>
    <row r="90" spans="1:12" s="8" customFormat="1" ht="12.75" outlineLevel="1">
      <c r="A90" s="123" t="s">
        <v>83</v>
      </c>
      <c r="B90" s="183" t="s">
        <v>58</v>
      </c>
      <c r="C90" s="161"/>
      <c r="D90" s="124"/>
      <c r="E90" s="125"/>
      <c r="F90" s="126"/>
      <c r="G90" s="127"/>
      <c r="H90" s="128"/>
      <c r="I90" s="125"/>
      <c r="J90" s="129"/>
      <c r="K90" s="127"/>
      <c r="L90" s="130"/>
    </row>
    <row r="91" spans="1:12" s="39" customFormat="1" ht="12.75" outlineLevel="1">
      <c r="A91" s="121" t="s">
        <v>59</v>
      </c>
      <c r="B91" s="179" t="s">
        <v>123</v>
      </c>
      <c r="C91" s="158"/>
      <c r="D91" s="31" t="s">
        <v>39</v>
      </c>
      <c r="E91" s="33"/>
      <c r="F91" s="79"/>
      <c r="G91" s="89">
        <f>E91*F91</f>
        <v>0</v>
      </c>
      <c r="H91" s="35" t="s">
        <v>23</v>
      </c>
      <c r="I91" s="33"/>
      <c r="J91" s="108"/>
      <c r="K91" s="89">
        <f>I91*J91</f>
        <v>0</v>
      </c>
      <c r="L91" s="88">
        <f>G91+K91</f>
        <v>0</v>
      </c>
    </row>
    <row r="92" spans="1:12" s="39" customFormat="1" ht="12.75" outlineLevel="1">
      <c r="A92" s="121" t="s">
        <v>59</v>
      </c>
      <c r="B92" s="179" t="s">
        <v>124</v>
      </c>
      <c r="C92" s="158"/>
      <c r="D92" s="31" t="s">
        <v>39</v>
      </c>
      <c r="E92" s="33"/>
      <c r="F92" s="79"/>
      <c r="G92" s="89">
        <f>E92*F92</f>
        <v>0</v>
      </c>
      <c r="H92" s="35" t="s">
        <v>80</v>
      </c>
      <c r="I92" s="33"/>
      <c r="J92" s="108"/>
      <c r="K92" s="89">
        <f>I92*J92</f>
        <v>0</v>
      </c>
      <c r="L92" s="88">
        <f>G92+K92</f>
        <v>0</v>
      </c>
    </row>
    <row r="93" spans="1:12" s="39" customFormat="1" ht="12.75" outlineLevel="1">
      <c r="A93" s="121" t="s">
        <v>59</v>
      </c>
      <c r="B93" s="179" t="s">
        <v>146</v>
      </c>
      <c r="C93" s="158"/>
      <c r="D93" s="31" t="s">
        <v>39</v>
      </c>
      <c r="E93" s="33"/>
      <c r="F93" s="79"/>
      <c r="G93" s="89">
        <f>E93*F93</f>
        <v>0</v>
      </c>
      <c r="H93" s="35" t="s">
        <v>81</v>
      </c>
      <c r="I93" s="33"/>
      <c r="J93" s="108"/>
      <c r="K93" s="89">
        <f>I93*J93</f>
        <v>0</v>
      </c>
      <c r="L93" s="88">
        <f>G93+K93</f>
        <v>0</v>
      </c>
    </row>
    <row r="94" spans="1:12" s="39" customFormat="1" ht="12.75" outlineLevel="1">
      <c r="A94" s="59"/>
      <c r="B94" s="183" t="str">
        <f>"Total "&amp;B90</f>
        <v>Total Sous-poste 4.1 : Système de Détection d'Eau (SDE)</v>
      </c>
      <c r="C94" s="161"/>
      <c r="D94" s="124"/>
      <c r="E94" s="125"/>
      <c r="F94" s="126"/>
      <c r="G94" s="127">
        <f>G91+G93</f>
        <v>0</v>
      </c>
      <c r="H94" s="128"/>
      <c r="I94" s="125"/>
      <c r="J94" s="129"/>
      <c r="K94" s="127">
        <f>K91+K93</f>
        <v>0</v>
      </c>
      <c r="L94" s="127">
        <f>L91+L93</f>
        <v>0</v>
      </c>
    </row>
    <row r="95" spans="1:12" s="39" customFormat="1" ht="12.75" outlineLevel="1">
      <c r="A95" s="121"/>
      <c r="B95" s="179"/>
      <c r="C95" s="158"/>
      <c r="D95" s="31"/>
      <c r="E95" s="33"/>
      <c r="F95" s="79"/>
      <c r="G95" s="89"/>
      <c r="H95" s="35"/>
      <c r="I95" s="33"/>
      <c r="J95" s="108"/>
      <c r="K95" s="89"/>
      <c r="L95" s="88"/>
    </row>
    <row r="96" spans="1:12" s="8" customFormat="1" ht="12.75" outlineLevel="1">
      <c r="A96" s="123" t="s">
        <v>84</v>
      </c>
      <c r="B96" s="183" t="s">
        <v>125</v>
      </c>
      <c r="C96" s="161"/>
      <c r="D96" s="124"/>
      <c r="E96" s="125"/>
      <c r="F96" s="126"/>
      <c r="G96" s="127"/>
      <c r="H96" s="128"/>
      <c r="I96" s="125"/>
      <c r="J96" s="129"/>
      <c r="K96" s="127"/>
      <c r="L96" s="130"/>
    </row>
    <row r="97" spans="1:12" s="39" customFormat="1" ht="12.75" outlineLevel="1">
      <c r="A97" s="121" t="s">
        <v>85</v>
      </c>
      <c r="B97" s="179" t="s">
        <v>126</v>
      </c>
      <c r="C97" s="158"/>
      <c r="D97" s="31" t="s">
        <v>39</v>
      </c>
      <c r="E97" s="33"/>
      <c r="F97" s="79"/>
      <c r="G97" s="89">
        <f>E97*F97</f>
        <v>0</v>
      </c>
      <c r="H97" s="35" t="s">
        <v>23</v>
      </c>
      <c r="I97" s="33"/>
      <c r="J97" s="108"/>
      <c r="K97" s="89">
        <f>I97*J97</f>
        <v>0</v>
      </c>
      <c r="L97" s="88">
        <f>G97+K97</f>
        <v>0</v>
      </c>
    </row>
    <row r="98" spans="1:12" s="39" customFormat="1" ht="12.75" outlineLevel="1">
      <c r="A98" s="121" t="s">
        <v>85</v>
      </c>
      <c r="B98" s="179" t="s">
        <v>147</v>
      </c>
      <c r="C98" s="158"/>
      <c r="D98" s="31" t="s">
        <v>39</v>
      </c>
      <c r="E98" s="33"/>
      <c r="F98" s="79"/>
      <c r="G98" s="89">
        <f>E98*F98</f>
        <v>0</v>
      </c>
      <c r="H98" s="35" t="s">
        <v>81</v>
      </c>
      <c r="I98" s="33"/>
      <c r="J98" s="108"/>
      <c r="K98" s="89">
        <f>I98*J98</f>
        <v>0</v>
      </c>
      <c r="L98" s="88">
        <f>G98+K98</f>
        <v>0</v>
      </c>
    </row>
    <row r="99" spans="1:12" s="39" customFormat="1" ht="12.75" outlineLevel="1">
      <c r="A99" s="59"/>
      <c r="B99" s="183" t="str">
        <f>"Total "&amp;B96</f>
        <v>Total Sous-poste 4.2 : Dépose de la détection incendie en faux-plancher</v>
      </c>
      <c r="C99" s="161"/>
      <c r="D99" s="124"/>
      <c r="E99" s="125"/>
      <c r="F99" s="126"/>
      <c r="G99" s="127">
        <f>G97+G98</f>
        <v>0</v>
      </c>
      <c r="H99" s="128"/>
      <c r="I99" s="125"/>
      <c r="J99" s="129"/>
      <c r="K99" s="127">
        <f>K97+K98</f>
        <v>0</v>
      </c>
      <c r="L99" s="127">
        <f>L97+L98</f>
        <v>0</v>
      </c>
    </row>
    <row r="100" spans="1:12" ht="15.75">
      <c r="A100" s="59"/>
      <c r="B100" s="175" t="str">
        <f>"SOUS-TOTAL "&amp;B89</f>
        <v>SOUS-TOTAL POSTE 4 : Lot CFI</v>
      </c>
      <c r="C100" s="153"/>
      <c r="D100" s="30"/>
      <c r="E100" s="77"/>
      <c r="F100" s="83"/>
      <c r="G100" s="91">
        <f>G94+G99</f>
        <v>0</v>
      </c>
      <c r="H100" s="66"/>
      <c r="I100" s="74"/>
      <c r="J100" s="106"/>
      <c r="K100" s="91">
        <f>K94+K99</f>
        <v>0</v>
      </c>
      <c r="L100" s="91">
        <f>L94+L99</f>
        <v>0</v>
      </c>
    </row>
    <row r="101" spans="1:12">
      <c r="B101" s="184"/>
    </row>
    <row r="102" spans="1:12" ht="18">
      <c r="A102" s="110"/>
      <c r="B102" s="185" t="s">
        <v>78</v>
      </c>
      <c r="C102" s="119"/>
      <c r="D102" s="309">
        <f>G17+G52+G75+G87+G100+G6</f>
        <v>0</v>
      </c>
      <c r="E102" s="309"/>
      <c r="F102" s="309"/>
      <c r="G102" s="310"/>
      <c r="H102" s="309">
        <f>K17+K52+K75+K87+K100+K6</f>
        <v>0</v>
      </c>
      <c r="I102" s="309"/>
      <c r="J102" s="309"/>
      <c r="K102" s="310"/>
      <c r="L102" s="120">
        <f>D102+H102</f>
        <v>0</v>
      </c>
    </row>
    <row r="103" spans="1:12" ht="15.75">
      <c r="A103" s="111"/>
      <c r="B103" s="186"/>
      <c r="C103" s="112"/>
      <c r="D103" s="113"/>
      <c r="E103" s="114"/>
      <c r="F103" s="115"/>
      <c r="G103" s="116"/>
      <c r="H103" s="117"/>
      <c r="I103" s="116"/>
      <c r="J103" s="115"/>
      <c r="K103" s="116"/>
      <c r="L103" s="118"/>
    </row>
    <row r="104" spans="1:12" s="109" customFormat="1" ht="24.95" customHeight="1">
      <c r="A104" s="110"/>
      <c r="B104" s="185" t="s">
        <v>79</v>
      </c>
      <c r="C104" s="119"/>
      <c r="D104" s="309">
        <f>D102</f>
        <v>0</v>
      </c>
      <c r="E104" s="309"/>
      <c r="F104" s="309"/>
      <c r="G104" s="310"/>
      <c r="H104" s="309">
        <f>H102</f>
        <v>0</v>
      </c>
      <c r="I104" s="309"/>
      <c r="J104" s="309"/>
      <c r="K104" s="310"/>
      <c r="L104" s="120">
        <f>D104+H104</f>
        <v>0</v>
      </c>
    </row>
  </sheetData>
  <customSheetViews>
    <customSheetView guid="{6904F8EA-05D0-4C32-9C8F-9FDC247900E9}" showPageBreaks="1" fitToPage="1" printArea="1" view="pageBreakPreview">
      <pane ySplit="3" topLeftCell="A4" activePane="bottomLeft" state="frozen"/>
      <selection pane="bottomLeft" activeCell="A45" sqref="A45:A48"/>
      <rowBreaks count="2" manualBreakCount="2">
        <brk id="151" max="16383" man="1"/>
        <brk id="280" max="10" man="1"/>
      </rowBreaks>
      <pageMargins left="0.24" right="0.24" top="0.98425196850393704" bottom="0.98425196850393704" header="0.51181102362204722" footer="0.51181102362204722"/>
      <printOptions horizontalCentered="1"/>
      <pageSetup paperSize="8" scale="57" fitToHeight="0" orientation="portrait" horizontalDpi="300" verticalDpi="300" r:id="rId1"/>
      <headerFooter alignWithMargins="0">
        <oddHeader>&amp;LProjets EXA1 - SIDAM
DPGF Lots CFI/CFIs
SIM EXAHN RED CDC 22504002 A&amp;C&amp;A&amp;R&amp;P/&amp;N</oddHeader>
      </headerFooter>
    </customSheetView>
    <customSheetView guid="{CF170D04-3B29-4164-8D57-F226E3D7A8C5}" scale="85" showPageBreaks="1" fitToPage="1" printArea="1" view="pageBreakPreview" topLeftCell="A266">
      <selection activeCell="B291" sqref="B291"/>
      <rowBreaks count="2" manualBreakCount="2">
        <brk id="124" max="10" man="1"/>
        <brk id="245" max="10" man="1"/>
      </rowBreaks>
      <pageMargins left="0.23622047244094491" right="0.23622047244094491" top="0.98425196850393704" bottom="0.98425196850393704" header="0.51181102362204722" footer="0.51181102362204722"/>
      <printOptions horizontalCentered="1"/>
      <pageSetup paperSize="8" scale="57" fitToHeight="0" orientation="portrait" horizontalDpi="300" verticalDpi="300" r:id="rId2"/>
      <headerFooter alignWithMargins="0">
        <oddHeader>&amp;LProjets EXA1 - SIDAM
DPGF Lots CFI/CFIs
SIM EXAHN RED CDC 22504002 A&amp;C&amp;A&amp;R&amp;P/&amp;N</oddHeader>
      </headerFooter>
    </customSheetView>
    <customSheetView guid="{D9345EF7-68BE-4E2F-B431-35089802B04B}" scale="85" showPageBreaks="1" fitToPage="1" printArea="1" view="pageLayout" topLeftCell="A106">
      <selection activeCell="B9" sqref="B9"/>
      <rowBreaks count="3" manualBreakCount="3">
        <brk id="113" max="10" man="1"/>
        <brk id="243" max="10" man="1"/>
        <brk id="283" max="10" man="1"/>
      </rowBreaks>
      <pageMargins left="0.23622047244094491" right="0.23622047244094491" top="0.98425196850393704" bottom="0.98425196850393704" header="0.51181102362204722" footer="0.51181102362204722"/>
      <printOptions horizontalCentered="1"/>
      <pageSetup paperSize="8" scale="57" fitToHeight="0" orientation="portrait" horizontalDpi="300" verticalDpi="300" r:id="rId3"/>
      <headerFooter alignWithMargins="0">
        <oddHeader>&amp;LProjets EXA1 - SIDAM
DPGF Lots CFI/CFIs
SIM EXAHN RED CDC 22504002 A&amp;C&amp;A&amp;R&amp;P/&amp;N</oddHeader>
      </headerFooter>
    </customSheetView>
  </customSheetViews>
  <mergeCells count="10">
    <mergeCell ref="D104:G104"/>
    <mergeCell ref="H104:K104"/>
    <mergeCell ref="L2:L3"/>
    <mergeCell ref="D2:G2"/>
    <mergeCell ref="H2:K2"/>
    <mergeCell ref="A2:A3"/>
    <mergeCell ref="B2:B3"/>
    <mergeCell ref="D102:G102"/>
    <mergeCell ref="H102:K102"/>
    <mergeCell ref="C2:C3"/>
  </mergeCells>
  <phoneticPr fontId="10" type="noConversion"/>
  <pageMargins left="0.70866141732283472" right="0.70866141732283472" top="0.98425196850393704" bottom="0.74803149606299213" header="0.31496062992125984" footer="0.31496062992125984"/>
  <pageSetup paperSize="9" scale="48" fitToHeight="0" orientation="landscape" r:id="rId4"/>
  <headerFooter>
    <oddHeader>&amp;LProjet EXASCALE Phase 2
DPGF Marché Aménagement salle B2T1T2 TGCC
EXASCALE-RED-CDC-100-00644_A&amp;C&amp;12&amp;A</oddHeader>
    <oddFooter>&amp;C&amp;"-,Gras"&amp;14&amp;KFF0000DIFFUSION RESTREINTE</oddFooter>
  </headerFooter>
  <rowBreaks count="1" manualBreakCount="1">
    <brk id="52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2"/>
  <sheetViews>
    <sheetView view="pageLayout" zoomScale="85" zoomScaleNormal="100" zoomScaleSheetLayoutView="130" zoomScalePageLayoutView="85" workbookViewId="0">
      <selection activeCell="B8" sqref="B8"/>
    </sheetView>
  </sheetViews>
  <sheetFormatPr baseColWidth="10" defaultColWidth="11.42578125" defaultRowHeight="15"/>
  <cols>
    <col min="1" max="1" width="8.5703125" style="57" customWidth="1"/>
    <col min="2" max="2" width="73.28515625" style="58" customWidth="1"/>
    <col min="3" max="16384" width="11.42578125" style="44"/>
  </cols>
  <sheetData>
    <row r="1" spans="1:2" ht="15.75" thickBot="1">
      <c r="A1" s="42" t="s">
        <v>17</v>
      </c>
      <c r="B1" s="43" t="s">
        <v>18</v>
      </c>
    </row>
    <row r="2" spans="1:2">
      <c r="A2" s="45"/>
      <c r="B2" s="46" t="s">
        <v>19</v>
      </c>
    </row>
    <row r="3" spans="1:2">
      <c r="A3" s="45"/>
      <c r="B3" s="47"/>
    </row>
    <row r="4" spans="1:2">
      <c r="A4" s="45"/>
      <c r="B4" s="47"/>
    </row>
    <row r="5" spans="1:2">
      <c r="A5" s="45"/>
      <c r="B5" s="47"/>
    </row>
    <row r="6" spans="1:2">
      <c r="A6" s="45"/>
      <c r="B6" s="47"/>
    </row>
    <row r="7" spans="1:2">
      <c r="A7" s="45"/>
      <c r="B7" s="47"/>
    </row>
    <row r="8" spans="1:2">
      <c r="A8" s="48"/>
      <c r="B8" s="47"/>
    </row>
    <row r="9" spans="1:2">
      <c r="A9" s="48"/>
      <c r="B9" s="47"/>
    </row>
    <row r="10" spans="1:2">
      <c r="A10" s="48"/>
      <c r="B10" s="49"/>
    </row>
    <row r="11" spans="1:2">
      <c r="A11" s="45"/>
      <c r="B11" s="50"/>
    </row>
    <row r="12" spans="1:2">
      <c r="A12" s="45"/>
      <c r="B12" s="50"/>
    </row>
    <row r="13" spans="1:2">
      <c r="A13" s="45"/>
      <c r="B13" s="50"/>
    </row>
    <row r="14" spans="1:2">
      <c r="A14" s="45"/>
      <c r="B14" s="50"/>
    </row>
    <row r="15" spans="1:2">
      <c r="A15" s="45"/>
      <c r="B15" s="50"/>
    </row>
    <row r="16" spans="1:2">
      <c r="A16" s="45"/>
      <c r="B16" s="50"/>
    </row>
    <row r="17" spans="1:2">
      <c r="A17" s="45"/>
      <c r="B17" s="50"/>
    </row>
    <row r="18" spans="1:2">
      <c r="A18" s="45"/>
      <c r="B18" s="50"/>
    </row>
    <row r="19" spans="1:2">
      <c r="A19" s="45"/>
      <c r="B19" s="50"/>
    </row>
    <row r="20" spans="1:2">
      <c r="A20" s="45"/>
      <c r="B20" s="50"/>
    </row>
    <row r="21" spans="1:2">
      <c r="A21" s="45"/>
      <c r="B21" s="50"/>
    </row>
    <row r="22" spans="1:2">
      <c r="A22" s="45"/>
      <c r="B22" s="50"/>
    </row>
    <row r="23" spans="1:2">
      <c r="A23" s="45"/>
      <c r="B23" s="50"/>
    </row>
    <row r="24" spans="1:2">
      <c r="A24" s="45"/>
      <c r="B24" s="50"/>
    </row>
    <row r="25" spans="1:2">
      <c r="A25" s="51"/>
      <c r="B25" s="50"/>
    </row>
    <row r="26" spans="1:2">
      <c r="A26" s="51"/>
      <c r="B26" s="50"/>
    </row>
    <row r="27" spans="1:2">
      <c r="A27" s="51"/>
      <c r="B27" s="50"/>
    </row>
    <row r="28" spans="1:2">
      <c r="A28" s="51"/>
      <c r="B28" s="50"/>
    </row>
    <row r="29" spans="1:2">
      <c r="A29" s="51"/>
      <c r="B29" s="50"/>
    </row>
    <row r="30" spans="1:2">
      <c r="A30" s="51"/>
      <c r="B30" s="50"/>
    </row>
    <row r="31" spans="1:2">
      <c r="A31" s="51"/>
      <c r="B31" s="50"/>
    </row>
    <row r="32" spans="1:2">
      <c r="A32" s="51"/>
      <c r="B32" s="50"/>
    </row>
    <row r="33" spans="1:2">
      <c r="A33" s="51"/>
      <c r="B33" s="50"/>
    </row>
    <row r="34" spans="1:2">
      <c r="A34" s="52"/>
      <c r="B34" s="53"/>
    </row>
    <row r="35" spans="1:2">
      <c r="A35" s="54"/>
      <c r="B35" s="47"/>
    </row>
    <row r="36" spans="1:2">
      <c r="A36" s="52"/>
      <c r="B36" s="53"/>
    </row>
    <row r="37" spans="1:2">
      <c r="A37" s="52"/>
      <c r="B37" s="47"/>
    </row>
    <row r="38" spans="1:2">
      <c r="A38" s="52"/>
      <c r="B38" s="47"/>
    </row>
    <row r="39" spans="1:2">
      <c r="A39" s="55"/>
      <c r="B39" s="56"/>
    </row>
    <row r="42" spans="1:2">
      <c r="B42" s="57"/>
    </row>
  </sheetData>
  <customSheetViews>
    <customSheetView guid="{6904F8EA-05D0-4C32-9C8F-9FDC247900E9}" scale="130" showPageBreaks="1" view="pageBreakPreview">
      <selection activeCell="B2" sqref="B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&amp;LCEA DAM Bruyères-le-Châtel&amp;CProjet TERA1000 
Servitudes générales
LOT 1 - Génie Civil et VRD</oddHeader>
        <oddFooter>&amp;L&amp;F&amp;Cpage &amp;P/&amp;N</oddFooter>
      </headerFooter>
    </customSheetView>
    <customSheetView guid="{CF170D04-3B29-4164-8D57-F226E3D7A8C5}" scale="130" showPageBreaks="1" view="pageBreakPreview">
      <selection activeCell="B2" sqref="B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&amp;LCEA DAM Bruyères-le-Châtel&amp;CProjet TERA1000 
Servitudes générales
LOT 1 - Génie Civil et VRD</oddHeader>
        <oddFooter>&amp;L&amp;F&amp;Cpage &amp;P/&amp;N</oddFooter>
      </headerFooter>
    </customSheetView>
    <customSheetView guid="{D9345EF7-68BE-4E2F-B431-35089802B04B}" scale="130" showPageBreaks="1" view="pageBreakPreview">
      <selection activeCell="B2" sqref="B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&amp;LCEA DAM Bruyères-le-Châtel&amp;CProjet TERA1000 
Servitudes générales
LOT 1 - Génie Civil et VRD</oddHeader>
        <oddFooter>&amp;L&amp;F&amp;Cpage &amp;P/&amp;N</oddFooter>
      </headerFooter>
    </customSheetView>
  </customSheetViews>
  <pageMargins left="0.70866141732283472" right="0.70866141732283472" top="0.98425196850393704" bottom="0.74803149606299213" header="0.31496062992125984" footer="0.31496062992125984"/>
  <pageSetup paperSize="9" orientation="portrait" r:id="rId4"/>
  <headerFooter>
    <oddHeader>&amp;LProjet EXASCALE Phase 2
DPGF Marché Aménagement salle B2T1T2 TGCC
EXASCALE-RED-CDC-100-00644_A&amp;C&amp;12&amp;A</oddHeader>
    <oddFooter>&amp;C&amp;"-,Gras"&amp;14&amp;KFF0000DIFFUSION RESTREINTE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view="pageLayout" topLeftCell="A4" zoomScaleNormal="100" zoomScaleSheetLayoutView="100" workbookViewId="0">
      <selection activeCell="D33" sqref="D33"/>
    </sheetView>
  </sheetViews>
  <sheetFormatPr baseColWidth="10" defaultRowHeight="12.75"/>
  <cols>
    <col min="1" max="1" width="13.28515625" style="242" customWidth="1"/>
    <col min="2" max="2" width="29.140625" style="242" customWidth="1"/>
    <col min="3" max="7" width="27.140625" style="242" customWidth="1"/>
    <col min="8" max="16384" width="11.42578125" style="242"/>
  </cols>
  <sheetData>
    <row r="1" spans="1:5" ht="29.25" customHeight="1">
      <c r="A1" s="319" t="s">
        <v>26</v>
      </c>
      <c r="B1" s="320"/>
      <c r="C1" s="321"/>
    </row>
    <row r="2" spans="1:5" ht="29.25" customHeight="1">
      <c r="A2" s="243" t="s">
        <v>27</v>
      </c>
      <c r="B2" s="243" t="s">
        <v>18</v>
      </c>
      <c r="C2" s="244" t="s">
        <v>28</v>
      </c>
    </row>
    <row r="3" spans="1:5">
      <c r="A3" s="245">
        <v>1</v>
      </c>
      <c r="B3" s="246" t="s">
        <v>128</v>
      </c>
      <c r="C3" s="247"/>
    </row>
    <row r="4" spans="1:5">
      <c r="A4" s="245">
        <v>2</v>
      </c>
      <c r="B4" s="246" t="s">
        <v>129</v>
      </c>
      <c r="C4" s="247"/>
    </row>
    <row r="5" spans="1:5">
      <c r="A5" s="245">
        <v>3</v>
      </c>
      <c r="B5" s="246" t="s">
        <v>130</v>
      </c>
      <c r="C5" s="248"/>
    </row>
    <row r="6" spans="1:5">
      <c r="A6" s="245">
        <v>4</v>
      </c>
      <c r="B6" s="246" t="s">
        <v>131</v>
      </c>
      <c r="C6" s="247"/>
    </row>
    <row r="7" spans="1:5">
      <c r="A7" s="245">
        <v>5</v>
      </c>
      <c r="B7" s="246" t="s">
        <v>132</v>
      </c>
      <c r="C7" s="247"/>
    </row>
    <row r="8" spans="1:5">
      <c r="A8" s="245">
        <v>6</v>
      </c>
      <c r="B8" s="246" t="s">
        <v>133</v>
      </c>
      <c r="C8" s="248"/>
    </row>
    <row r="10" spans="1:5">
      <c r="A10" s="322" t="s">
        <v>68</v>
      </c>
      <c r="B10" s="322"/>
      <c r="C10" s="322"/>
      <c r="D10" s="322"/>
      <c r="E10" s="322"/>
    </row>
    <row r="11" spans="1:5" ht="25.5">
      <c r="A11" s="243" t="s">
        <v>27</v>
      </c>
      <c r="B11" s="243" t="s">
        <v>18</v>
      </c>
      <c r="C11" s="244" t="s">
        <v>69</v>
      </c>
      <c r="D11" s="244" t="s">
        <v>70</v>
      </c>
      <c r="E11" s="244" t="s">
        <v>71</v>
      </c>
    </row>
    <row r="12" spans="1:5">
      <c r="A12" s="245">
        <v>1</v>
      </c>
      <c r="B12" s="249" t="s">
        <v>128</v>
      </c>
      <c r="C12" s="247"/>
      <c r="D12" s="250"/>
      <c r="E12" s="250"/>
    </row>
    <row r="13" spans="1:5">
      <c r="A13" s="245">
        <v>2</v>
      </c>
      <c r="B13" s="249" t="s">
        <v>129</v>
      </c>
      <c r="C13" s="247"/>
      <c r="D13" s="250"/>
      <c r="E13" s="250"/>
    </row>
    <row r="14" spans="1:5">
      <c r="A14" s="245">
        <v>3</v>
      </c>
      <c r="B14" s="249" t="s">
        <v>130</v>
      </c>
      <c r="C14" s="248"/>
      <c r="D14" s="250"/>
      <c r="E14" s="250"/>
    </row>
    <row r="15" spans="1:5">
      <c r="A15" s="245">
        <v>4</v>
      </c>
      <c r="B15" s="249" t="s">
        <v>131</v>
      </c>
      <c r="C15" s="247"/>
      <c r="D15" s="250"/>
      <c r="E15" s="250"/>
    </row>
    <row r="16" spans="1:5">
      <c r="A16" s="245">
        <v>5</v>
      </c>
      <c r="B16" s="249" t="s">
        <v>132</v>
      </c>
      <c r="C16" s="247"/>
      <c r="D16" s="250"/>
      <c r="E16" s="250"/>
    </row>
    <row r="17" spans="1:7">
      <c r="A17" s="245">
        <v>6</v>
      </c>
      <c r="B17" s="249" t="s">
        <v>133</v>
      </c>
      <c r="C17" s="248"/>
      <c r="D17" s="250"/>
      <c r="E17" s="250"/>
    </row>
    <row r="19" spans="1:7" ht="12.75" customHeight="1">
      <c r="A19" s="322" t="s">
        <v>25</v>
      </c>
      <c r="B19" s="322"/>
      <c r="C19" s="322"/>
      <c r="D19" s="322"/>
      <c r="E19" s="322"/>
      <c r="F19" s="322"/>
      <c r="G19" s="322"/>
    </row>
    <row r="20" spans="1:7" ht="63.75" customHeight="1">
      <c r="A20" s="323" t="s">
        <v>18</v>
      </c>
      <c r="B20" s="324"/>
      <c r="C20" s="325"/>
      <c r="D20" s="251" t="s">
        <v>72</v>
      </c>
      <c r="E20" s="251" t="s">
        <v>73</v>
      </c>
      <c r="F20" s="251" t="s">
        <v>74</v>
      </c>
      <c r="G20" s="251" t="s">
        <v>75</v>
      </c>
    </row>
    <row r="21" spans="1:7">
      <c r="A21" s="318" t="s">
        <v>76</v>
      </c>
      <c r="B21" s="318"/>
      <c r="C21" s="318"/>
      <c r="D21" s="252"/>
      <c r="E21" s="252"/>
      <c r="F21" s="252"/>
      <c r="G21" s="252"/>
    </row>
    <row r="22" spans="1:7">
      <c r="A22" s="318" t="str">
        <f>'Récapitulatif Marché'!B11</f>
        <v xml:space="preserve">POSTE 1 : Travaux Gros-Œuvre (GO) et Second Œuvre (SO) </v>
      </c>
      <c r="B22" s="318"/>
      <c r="C22" s="318"/>
      <c r="D22" s="263"/>
      <c r="E22" s="263"/>
      <c r="F22" s="263"/>
      <c r="G22" s="263"/>
    </row>
    <row r="23" spans="1:7">
      <c r="A23" s="318" t="str">
        <f>'Récapitulatif Marché'!B12</f>
        <v>POSTE 2 : Lot CFO</v>
      </c>
      <c r="B23" s="318"/>
      <c r="C23" s="318"/>
      <c r="D23" s="264"/>
      <c r="E23" s="264"/>
      <c r="F23" s="264"/>
      <c r="G23" s="264"/>
    </row>
    <row r="24" spans="1:7">
      <c r="A24" s="318" t="str">
        <f>'Récapitulatif Marché'!B13</f>
        <v>POSTE 3 : Lot CVC-F</v>
      </c>
      <c r="B24" s="318"/>
      <c r="C24" s="318"/>
      <c r="D24" s="264"/>
      <c r="E24" s="264"/>
      <c r="F24" s="264"/>
      <c r="G24" s="264"/>
    </row>
    <row r="25" spans="1:7">
      <c r="A25" s="318" t="str">
        <f>'Récapitulatif Marché'!B14</f>
        <v>POSTE 4 : Lot CFI</v>
      </c>
      <c r="B25" s="318"/>
      <c r="C25" s="318"/>
      <c r="D25" s="250"/>
      <c r="E25" s="250"/>
      <c r="F25" s="250"/>
      <c r="G25" s="250"/>
    </row>
    <row r="26" spans="1:7">
      <c r="A26" s="326" t="s">
        <v>77</v>
      </c>
      <c r="B26" s="327"/>
      <c r="C26" s="327"/>
      <c r="D26" s="327"/>
      <c r="E26" s="327"/>
      <c r="F26" s="327"/>
    </row>
    <row r="30" spans="1:7">
      <c r="A30" s="328"/>
      <c r="B30" s="328"/>
      <c r="C30" s="328"/>
      <c r="D30" s="328"/>
      <c r="E30" s="328"/>
    </row>
  </sheetData>
  <mergeCells count="11">
    <mergeCell ref="A23:C23"/>
    <mergeCell ref="A24:C24"/>
    <mergeCell ref="A25:C25"/>
    <mergeCell ref="A26:F26"/>
    <mergeCell ref="A30:E30"/>
    <mergeCell ref="A22:C22"/>
    <mergeCell ref="A1:C1"/>
    <mergeCell ref="A10:E10"/>
    <mergeCell ref="A19:G19"/>
    <mergeCell ref="A20:C20"/>
    <mergeCell ref="A21:C21"/>
  </mergeCells>
  <printOptions horizontalCentered="1"/>
  <pageMargins left="0.78740157480314965" right="0.78740157480314965" top="1.3385826771653544" bottom="0.98425196850393704" header="0.51181102362204722" footer="0.51181102362204722"/>
  <pageSetup paperSize="9" scale="73" fitToHeight="2" orientation="landscape" r:id="rId1"/>
  <headerFooter alignWithMargins="0">
    <oddHeader>&amp;LProjet EXASCALE Phase 2
DPGF Marché Aménagement salle B2T1T2 TGCC
EXASCALE-RED-CDC-100-00644_A&amp;C&amp;A&amp;R&amp;P/&amp;N</oddHeader>
    <oddFooter xml:space="preserve">&amp;C&amp;"Arial,Gras"&amp;KFF0000DIFFUSION RESTREINTE&amp;"Arial,Normal"&amp;K000000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Page de Garde</vt:lpstr>
      <vt:lpstr>Récapitulatif Marché</vt:lpstr>
      <vt:lpstr>DPGF EXASCALE P2</vt:lpstr>
      <vt:lpstr>PRECISIONS SOUMISSIONNAIRE</vt:lpstr>
      <vt:lpstr>Taux journaliers</vt:lpstr>
      <vt:lpstr>'DPGF EXASCALE P2'!Impression_des_titres</vt:lpstr>
      <vt:lpstr>'Récapitulatif Marché'!Impression_des_titres</vt:lpstr>
      <vt:lpstr>'Taux journaliers'!Impression_des_titres</vt:lpstr>
      <vt:lpstr>'Page de Garde'!kw</vt:lpstr>
      <vt:lpstr>moteur</vt:lpstr>
      <vt:lpstr>'Page de Garde'!pg</vt:lpstr>
      <vt:lpstr>'Page de Garde'!Zone_d_impression</vt:lpstr>
      <vt:lpstr>'Récapitulatif Marché'!Zone_d_impression</vt:lpstr>
      <vt:lpstr>'Taux journaliers'!Zone_d_impression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lambertg</dc:creator>
  <cp:lastModifiedBy>BRAS Mickael DIF/DP2I/SIA</cp:lastModifiedBy>
  <cp:lastPrinted>2025-09-03T13:47:02Z</cp:lastPrinted>
  <dcterms:created xsi:type="dcterms:W3CDTF">2009-07-28T12:27:29Z</dcterms:created>
  <dcterms:modified xsi:type="dcterms:W3CDTF">2025-09-15T13:15:36Z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